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Version 2\"/>
    </mc:Choice>
  </mc:AlternateContent>
  <xr:revisionPtr revIDLastSave="0" documentId="13_ncr:1_{7D0704B0-CA5C-48B2-B95D-46629ADA5779}"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20" yWindow="-120" windowWidth="29040" windowHeight="15840" tabRatio="598" activeTab="3"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T2" i="43"/>
  <c r="AI2" i="43"/>
  <c r="S2" i="43"/>
  <c r="W2" i="43"/>
  <c r="AC2" i="43"/>
  <c r="AO2" i="43"/>
  <c r="CB2" i="43"/>
  <c r="BT2" i="43"/>
  <c r="BL2" i="43"/>
  <c r="BD2" i="43"/>
  <c r="AV2" i="43"/>
  <c r="AN2" i="43"/>
  <c r="AF2" i="43"/>
  <c r="X2" i="43"/>
  <c r="CA2" i="43"/>
  <c r="BS2" i="43"/>
  <c r="BK2" i="43"/>
  <c r="BC2" i="43"/>
  <c r="AM2" i="43"/>
  <c r="AE2" i="43"/>
  <c r="CC2" i="43"/>
  <c r="AG2" i="43"/>
  <c r="BZ2" i="43"/>
  <c r="BJ2" i="43"/>
  <c r="BB2" i="43"/>
  <c r="AT2" i="43"/>
  <c r="AL2" i="43"/>
  <c r="AD2" i="43"/>
  <c r="V2" i="43"/>
  <c r="BF2" i="43"/>
  <c r="Z2" i="43"/>
  <c r="BQ2" i="43"/>
  <c r="BA2" i="43"/>
  <c r="AS2" i="43"/>
  <c r="AK2" i="43"/>
  <c r="BN2" i="43"/>
  <c r="AP2" i="43"/>
  <c r="AW2" i="43"/>
  <c r="Y2" i="43"/>
  <c r="BP2" i="43"/>
  <c r="AZ2" i="43"/>
  <c r="AR2" i="43"/>
  <c r="AJ2" i="43"/>
  <c r="AB2" i="43"/>
  <c r="BV2" i="43"/>
  <c r="AH2" i="43"/>
  <c r="BE2" i="43"/>
  <c r="CE2" i="43"/>
  <c r="BW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9" i="12" s="1"/>
  <c r="I37" i="12"/>
  <c r="R37" i="12" s="1"/>
  <c r="B853" i="27"/>
  <c r="C853" i="27"/>
  <c r="C34" i="12"/>
  <c r="BG2" i="43" s="1"/>
  <c r="C35" i="12"/>
  <c r="BH2" i="43" s="1"/>
  <c r="R40" i="12" l="1"/>
  <c r="I42" i="12"/>
  <c r="R42" i="12" s="1"/>
  <c r="R39" i="12"/>
  <c r="J41" i="12"/>
  <c r="S41" i="12" s="1"/>
  <c r="R41" i="12"/>
  <c r="J38" i="12"/>
  <c r="S38" i="12" s="1"/>
  <c r="R36" i="12"/>
  <c r="J40" i="12"/>
  <c r="J36" i="12"/>
  <c r="J37" i="12"/>
  <c r="S37" i="12" s="1"/>
  <c r="J39" i="12" l="1"/>
  <c r="S39" i="12" s="1"/>
  <c r="S40" i="12"/>
  <c r="J42" i="12"/>
  <c r="S42" i="12" s="1"/>
  <c r="S36" i="12"/>
  <c r="C40" i="12"/>
  <c r="BU2" i="43" s="1"/>
  <c r="K39" i="12" l="1"/>
  <c r="C41" i="12"/>
  <c r="BX2" i="43" s="1"/>
  <c r="K42" i="12"/>
  <c r="T39" i="12"/>
  <c r="T42" i="12"/>
  <c r="C38" i="12" l="1"/>
  <c r="BO2" i="43" s="1"/>
  <c r="C39" i="12" l="1"/>
  <c r="BR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<sst xmlns="http://schemas.openxmlformats.org/spreadsheetml/2006/main" count="2643" uniqueCount="774">
  <si>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</si>
  <si>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</si>
  <si>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</si>
  <si>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</si>
  <si>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</si>
  <si>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</si>
  <si>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</si>
  <si>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</si>
  <si>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</si>
  <si>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</si>
  <si>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</si>
  <si>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</si>
  <si>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</si>
  <si>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</si>
  <si>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</si>
  <si>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</si>
  <si>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</si>
  <si>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</si>
  <si>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</si>
  <si>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</si>
  <si>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</si>
  <si>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</si>
  <si>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</si>
  <si>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</si>
  <si>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</si>
  <si>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</si>
  <si>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</si>
  <si>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</si>
  <si>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</si>
  <si>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</si>
  <si>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</si>
  <si>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</si>
  <si>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</si>
  <si>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</si>
  <si>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</si>
  <si>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</si>
  <si>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</si>
  <si>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</si>
  <si>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</si>
  <si>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</si>
  <si>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</si>
  <si>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</si>
  <si>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</si>
  <si>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</si>
  <si>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</si>
  <si>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</si>
  <si>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</si>
  <si>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</si>
  <si>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</si>
  <si>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</si>
  <si>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</si>
  <si>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</si>
  <si>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</si>
  <si>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</si>
  <si>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</si>
  <si>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</si>
  <si>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</si>
  <si>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</si>
  <si>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</si>
  <si>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</si>
  <si>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</si>
  <si>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</si>
  <si>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</si>
  <si>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</si>
  <si>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</si>
  <si>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</si>
  <si>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</si>
  <si>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</si>
  <si>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</si>
  <si>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</si>
  <si>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</si>
  <si>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</si>
  <si>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</si>
  <si>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</si>
  <si>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</si>
  <si>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</si>
  <si>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</si>
  <si>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</si>
  <si>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</si>
  <si>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</si>
  <si>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</si>
  <si>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</si>
  <si>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</si>
  <si>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</si>
  <si>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</si>
  <si>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</si>
  <si>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</si>
  <si>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</si>
  <si>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</si>
  <si>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</si>
  <si>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</si>
  <si>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</si>
  <si>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</si>
  <si>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</si>
  <si>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</si>
  <si>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</si>
  <si>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</si>
  <si>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</si>
  <si>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</si>
  <si>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</si>
  <si>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</si>
  <si>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</si>
  <si>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</si>
  <si>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</si>
  <si>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</si>
  <si>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</si>
  <si>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</si>
  <si>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</si>
  <si>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</si>
  <si>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</si>
  <si>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</si>
  <si>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</si>
  <si>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</si>
  <si>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</si>
  <si>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</si>
  <si>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</si>
  <si>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</si>
  <si>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</si>
  <si>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</si>
  <si>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</si>
  <si>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</si>
  <si>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</si>
  <si>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</si>
  <si>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</si>
  <si>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</si>
  <si>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</si>
  <si>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</si>
  <si>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</si>
  <si>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</si>
  <si>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</si>
  <si>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</si>
  <si>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</si>
  <si>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</si>
  <si>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</si>
  <si>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</si>
  <si>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</si>
  <si>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</si>
  <si>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</si>
  <si>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</si>
  <si>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</si>
  <si>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</si>
  <si>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</si>
  <si>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</si>
  <si>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</si>
  <si>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</si>
  <si>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</si>
  <si>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</si>
  <si>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</si>
  <si>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</si>
  <si>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</si>
  <si>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</si>
  <si>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</si>
  <si>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</si>
  <si>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</si>
  <si>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</si>
  <si>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</si>
  <si>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</si>
  <si>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</si>
  <si>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</si>
  <si>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</si>
  <si>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</si>
  <si>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</si>
  <si>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</si>
  <si>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</si>
  <si>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</si>
  <si>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</si>
  <si>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</si>
  <si>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</si>
  <si>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</si>
  <si>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</si>
  <si>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</si>
  <si>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</si>
  <si>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</si>
  <si>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</si>
  <si>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</si>
  <si>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</si>
  <si>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</si>
  <si>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</si>
  <si>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</si>
  <si>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</si>
  <si>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</si>
  <si>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</si>
  <si>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</si>
  <si>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</si>
  <si>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</si>
  <si>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</si>
  <si>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</si>
  <si>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</si>
  <si>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</si>
  <si>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</si>
  <si>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</si>
  <si>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</si>
  <si>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</si>
  <si>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</si>
  <si>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</si>
  <si>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</si>
  <si>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</si>
  <si>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</si>
  <si>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</si>
  <si>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</si>
  <si>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</si>
  <si>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</si>
  <si>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</si>
  <si>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</si>
  <si>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</si>
  <si>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</si>
  <si>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</si>
  <si>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</si>
  <si>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</si>
  <si>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</si>
  <si>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</si>
  <si>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</si>
  <si>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</si>
  <si>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</si>
  <si>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</si>
  <si>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</si>
  <si>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</si>
  <si>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</si>
  <si>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</si>
  <si>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</si>
  <si>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</si>
  <si>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</si>
  <si>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</si>
  <si>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</si>
  <si>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</si>
  <si>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</si>
  <si>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</si>
  <si>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</si>
  <si>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</si>
  <si>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</si>
  <si>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</si>
  <si>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</si>
  <si>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</si>
  <si>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</si>
  <si>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</si>
  <si>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</si>
  <si>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</si>
  <si>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</si>
  <si>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</si>
  <si>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</si>
  <si>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</si>
  <si>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</si>
  <si>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</si>
  <si>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</si>
  <si>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</si>
  <si>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</si>
  <si>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</si>
  <si>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</si>
  <si>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</si>
  <si>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</si>
  <si>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</si>
  <si>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</si>
  <si>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</si>
  <si>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</si>
  <si>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</si>
  <si>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</si>
  <si>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</si>
  <si>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</si>
  <si>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</si>
  <si>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</si>
  <si>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</si>
  <si>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</si>
  <si>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</si>
  <si>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</si>
  <si>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</si>
  <si>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</si>
  <si>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</si>
  <si>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</si>
  <si>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</si>
  <si>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</si>
  <si>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</si>
  <si>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</si>
  <si>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</si>
  <si>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</si>
  <si>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</si>
  <si>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</si>
  <si>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</si>
  <si>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</si>
  <si>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</si>
  <si>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</si>
  <si>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</si>
  <si>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</si>
  <si>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</si>
  <si>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</si>
  <si>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</si>
  <si>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</si>
  <si>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</si>
  <si>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</si>
  <si>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</si>
  <si>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</si>
  <si>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</si>
  <si>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</si>
  <si>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</si>
  <si>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</si>
  <si>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</si>
  <si>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</si>
  <si>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</si>
  <si>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</si>
  <si>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</si>
  <si>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</si>
  <si>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</si>
  <si>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</si>
  <si>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</si>
  <si>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</si>
  <si>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</si>
  <si>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</si>
  <si>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</si>
  <si>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</si>
  <si>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</si>
  <si>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</si>
  <si>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</si>
  <si>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</si>
  <si>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</si>
  <si>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</si>
  <si>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</si>
  <si>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</si>
  <si>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</si>
  <si>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</si>
  <si>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</si>
  <si>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</si>
  <si>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</si>
  <si>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</si>
  <si>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</si>
  <si>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</si>
  <si>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</si>
  <si>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</si>
  <si>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</si>
  <si>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</si>
  <si>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</si>
  <si>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</si>
  <si>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</si>
  <si>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</si>
  <si>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</si>
  <si>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</si>
  <si>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</si>
  <si>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</si>
  <si>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</si>
  <si>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</si>
  <si>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</si>
  <si>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</si>
  <si>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</si>
  <si>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</si>
  <si>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</si>
  <si>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</si>
  <si>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</si>
  <si>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</si>
  <si>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</si>
  <si>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</si>
  <si>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</si>
  <si>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</si>
  <si>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</si>
  <si>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</si>
  <si>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</si>
  <si>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</si>
  <si>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</si>
  <si>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</si>
  <si>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</si>
  <si>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</si>
  <si>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</si>
  <si>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</si>
  <si>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</si>
  <si>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</si>
  <si>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</si>
  <si>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</si>
  <si>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</si>
  <si>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</si>
  <si>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</si>
  <si>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</si>
  <si>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</si>
  <si>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</si>
  <si>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</si>
  <si>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</si>
  <si>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</si>
  <si>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</si>
  <si>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</si>
  <si>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</si>
  <si>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</si>
  <si>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</si>
  <si>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</si>
  <si>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</si>
  <si>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</si>
  <si>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</si>
  <si>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</si>
  <si>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</si>
  <si>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</si>
  <si>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</si>
  <si>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</si>
  <si>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</si>
  <si>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</si>
  <si>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</si>
  <si>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</si>
  <si>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</si>
  <si>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</si>
  <si>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</si>
  <si>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</si>
  <si>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</si>
  <si>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</si>
  <si>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</si>
  <si>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</si>
  <si>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</si>
  <si>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</si>
  <si>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</si>
  <si>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</si>
  <si>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</si>
  <si>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</si>
  <si>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</si>
  <si>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</si>
  <si>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</si>
  <si>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</si>
  <si>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</si>
  <si>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</si>
  <si>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</si>
  <si>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</si>
  <si>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</si>
  <si>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</si>
  <si>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</si>
  <si>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</si>
  <si>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</si>
  <si>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</si>
  <si>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</si>
  <si>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</si>
  <si>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</si>
  <si>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</si>
  <si>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</si>
  <si>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</si>
  <si>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</si>
  <si>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</si>
  <si>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</si>
  <si>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</si>
  <si>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</si>
  <si>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</si>
  <si>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</si>
  <si>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</si>
  <si>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</si>
  <si>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</si>
  <si>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</si>
  <si>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</si>
  <si>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</si>
  <si>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</si>
  <si>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</si>
  <si>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</si>
  <si>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</si>
  <si>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</si>
  <si>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</si>
  <si>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</si>
  <si>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</si>
  <si>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</si>
  <si>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</si>
  <si>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</si>
  <si>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</si>
  <si>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</si>
  <si>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</si>
  <si>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</si>
  <si>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</si>
  <si>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</si>
  <si>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</si>
  <si>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</si>
  <si>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</si>
  <si>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</si>
  <si>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</si>
  <si>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</si>
  <si>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</si>
  <si>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</si>
  <si>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</si>
  <si>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</si>
  <si>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</si>
  <si>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</si>
  <si>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</si>
  <si>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</si>
  <si>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</si>
  <si>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</si>
  <si>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</si>
  <si>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</si>
  <si>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</si>
  <si>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</si>
  <si>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</si>
  <si>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</si>
  <si>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</si>
  <si>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</si>
  <si>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</si>
  <si>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</si>
  <si>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</si>
  <si>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</si>
  <si>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</si>
  <si>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</si>
  <si>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</si>
  <si>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</si>
  <si>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</si>
  <si>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</si>
  <si>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</si>
  <si>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</si>
  <si>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</si>
  <si>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</si>
  <si>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</si>
  <si>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</si>
  <si>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</si>
  <si>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</si>
  <si>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</si>
  <si>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</si>
  <si>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</si>
  <si>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</si>
  <si>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</si>
  <si>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</si>
  <si>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</si>
  <si>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</si>
  <si>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</si>
  <si>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</si>
  <si>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</si>
  <si>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</si>
  <si>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</si>
  <si>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</si>
  <si>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</si>
  <si>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</si>
  <si>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</si>
  <si>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</si>
  <si>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</si>
  <si>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</si>
  <si>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</si>
  <si>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</si>
  <si>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</si>
  <si>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</si>
  <si>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</si>
  <si>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</si>
  <si>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</si>
  <si>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</si>
  <si>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</si>
  <si>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</si>
  <si>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</si>
  <si>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</si>
  <si>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</si>
  <si>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</si>
  <si>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</si>
  <si>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</si>
  <si>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</si>
  <si>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</si>
  <si>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</si>
  <si>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</si>
  <si>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</si>
  <si>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</si>
  <si>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</si>
  <si>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</si>
  <si>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</si>
  <si>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</si>
  <si>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</si>
  <si>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</si>
  <si>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</si>
  <si>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</si>
  <si>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</si>
  <si>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</si>
  <si>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</si>
  <si>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</si>
  <si>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</si>
  <si>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</si>
  <si>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</si>
  <si>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</si>
  <si>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</si>
  <si>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</si>
  <si>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</si>
  <si>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</si>
  <si>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</si>
  <si>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</si>
  <si>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</si>
  <si>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</si>
  <si>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</si>
  <si>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</si>
  <si>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</si>
  <si>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</si>
  <si>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</si>
  <si>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</si>
  <si>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</si>
  <si>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</si>
  <si>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</si>
  <si>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</si>
  <si>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</si>
  <si>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</si>
  <si>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</si>
  <si>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</si>
  <si>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</si>
  <si>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</si>
  <si>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</si>
  <si>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</si>
  <si>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</si>
  <si>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</si>
  <si>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</si>
  <si>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</si>
  <si>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</si>
  <si>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</si>
  <si>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</si>
  <si>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</si>
  <si>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</si>
  <si>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</si>
  <si>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</si>
  <si>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</si>
  <si>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</si>
  <si>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</si>
  <si>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</si>
  <si>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</si>
  <si>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</si>
  <si>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</si>
  <si>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</si>
  <si>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</si>
  <si>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</si>
  <si>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</si>
  <si>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</si>
  <si>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</si>
  <si>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</si>
  <si>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</si>
  <si>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</si>
  <si>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</si>
  <si>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</si>
  <si>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</si>
  <si>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</si>
  <si>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</si>
  <si>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</si>
  <si>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</si>
  <si>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</si>
  <si>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</si>
  <si>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</si>
  <si>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</si>
  <si>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</si>
  <si>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</si>
  <si>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</si>
  <si>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</si>
  <si>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</si>
  <si>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</si>
  <si>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</si>
  <si>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</si>
  <si>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</si>
  <si>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</si>
  <si>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</si>
  <si>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</si>
  <si>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</si>
  <si>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</si>
  <si>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</si>
  <si>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</si>
  <si>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</si>
  <si>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</si>
  <si>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</si>
  <si>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</si>
  <si>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</si>
  <si>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</si>
  <si>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</si>
  <si>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</si>
  <si>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</si>
  <si>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</si>
  <si>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</si>
  <si>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</si>
  <si>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</si>
  <si>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</si>
  <si>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</si>
  <si>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</si>
  <si>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</si>
  <si>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</si>
  <si>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</si>
  <si>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</si>
  <si>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</si>
  <si>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</si>
  <si>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</si>
  <si>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</si>
  <si>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</si>
  <si>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</si>
  <si>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</si>
  <si>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</si>
  <si>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</si>
  <si>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</si>
  <si>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</si>
  <si>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</si>
  <si>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</si>
  <si>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</si>
  <si>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</si>
  <si>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</si>
  <si>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</si>
  <si>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</si>
  <si>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</si>
  <si>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</si>
  <si>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</si>
  <si>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</si>
  <si>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</si>
  <si>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</si>
  <si>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</si>
  <si>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</si>
  <si>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</si>
  <si>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</si>
  <si>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</si>
  <si>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</si>
  <si>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</si>
  <si>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</si>
  <si>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</si>
  <si>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</si>
  <si>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</si>
  <si>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</si>
  <si>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</si>
  <si>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</si>
  <si>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</si>
  <si>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</si>
  <si>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</si>
  <si>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</si>
  <si>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</si>
  <si>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</si>
  <si>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</si>
  <si>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</si>
  <si>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</si>
  <si>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</si>
  <si>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</si>
  <si>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</si>
  <si>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</si>
  <si>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</si>
  <si>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</si>
  <si>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</si>
  <si>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</si>
  <si>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</si>
  <si>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</si>
  <si>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</si>
  <si>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</si>
  <si>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</si>
  <si>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</si>
  <si>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</si>
  <si>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</si>
  <si>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</si>
  <si>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</si>
  <si>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</si>
  <si>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</si>
  <si>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</si>
  <si>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</si>
  <si>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</si>
  <si>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</si>
  <si>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</si>
  <si>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</si>
  <si>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</si>
  <si>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</si>
  <si>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</si>
  <si>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</si>
  <si>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</si>
  <si>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</si>
  <si>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</si>
  <si>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</si>
  <si>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</si>
  <si>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</si>
  <si>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</si>
  <si>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</si>
  <si>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</si>
  <si>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</si>
  <si>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</si>
  <si>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</si>
  <si>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</si>
  <si>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</si>
  <si>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</si>
  <si>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</si>
  <si>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</si>
  <si>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</si>
  <si>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</si>
  <si>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</si>
  <si>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</si>
  <si>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</si>
  <si>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</si>
  <si>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</si>
  <si>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</si>
  <si>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</si>
  <si>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</si>
  <si>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</si>
  <si>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</si>
  <si>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</si>
  <si>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</si>
  <si>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</si>
  <si>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</si>
  <si>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</si>
  <si>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</si>
  <si>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Amira</t>
  </si>
  <si>
    <t>amira.mouakher@univ-perp.fr</t>
  </si>
  <si>
    <t>Présentiel</t>
  </si>
  <si>
    <t>Combiné continu et terminal</t>
  </si>
  <si>
    <t>Feuille d'émargement papier</t>
  </si>
  <si>
    <t>Non</t>
  </si>
  <si>
    <t>MOUAKHER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</si>
</sst>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4">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3" xfId="0" applyFont="1" applyBorder="1" applyAlignment="1">
      <alignment horizontal="left" vertical="center" wrapText="1"/>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164" fontId="41" fillId="18" borderId="59" xfId="0"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164" fontId="44" fillId="0" borderId="0" xfId="0" applyNumberFormat="1" applyFont="1" applyAlignment="1">
      <alignment horizontal="center" vertical="center"/>
    </xf>
    <xf numFmtId="164" fontId="18" fillId="0" borderId="0" xfId="0" applyNumberFormat="1" applyFont="1" applyAlignment="1">
      <alignment horizontal="center" vertical="center"/>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90" zoomScaleNormal="90" workbookViewId="0">
      <selection activeCell="B5" sqref="B5"/>
    </sheetView>
  </sheetViews>
  <sheetFormatPr baseColWidth="10" defaultColWidth="11.42578125" defaultRowHeight="15" x14ac:dyDescent="0.25"/>
  <cols>
    <col min="1" max="1" width="17.85546875" style="3" customWidth="1"/>
    <col min="2" max="2" width="152.140625" style="4" bestFit="1" customWidth="1"/>
    <col min="3" max="16384" width="11.42578125" style="3"/>
  </cols>
  <sheetData>
    <row r="1" spans="1:3" ht="19.5" thickBot="1" x14ac:dyDescent="0.3">
      <c r="A1" s="208" t="s">
        <v>98</v>
      </c>
      <c r="B1" s="209"/>
      <c r="C1" s="210"/>
    </row>
    <row r="2" spans="1:3" x14ac:dyDescent="0.25">
      <c r="A2" s="20"/>
      <c r="B2" s="21"/>
      <c r="C2" s="22"/>
    </row>
    <row r="3" spans="1:3" x14ac:dyDescent="0.25">
      <c r="A3" s="23" t="s">
        <v>0</v>
      </c>
      <c r="B3" s="24" t="s">
        <v>141</v>
      </c>
      <c r="C3" s="25"/>
    </row>
    <row r="4" spans="1:3" ht="30" customHeight="1" x14ac:dyDescent="0.25">
      <c r="A4" s="23" t="s">
        <v>1</v>
      </c>
      <c r="B4" s="26" t="s">
        <v>2</v>
      </c>
      <c r="C4" s="25"/>
    </row>
    <row r="5" spans="1:3" ht="12.75" customHeight="1" x14ac:dyDescent="0.25">
      <c r="A5" s="23"/>
      <c r="B5" s="205"/>
      <c r="C5" s="25"/>
    </row>
    <row r="6" spans="1:3" ht="30" customHeight="1" x14ac:dyDescent="0.25">
      <c r="A6" s="23"/>
      <c r="B6" s="26"/>
      <c r="C6" s="25"/>
    </row>
    <row r="7" spans="1:3" ht="15.75" x14ac:dyDescent="0.25">
      <c r="A7" s="23" t="s">
        <v>3</v>
      </c>
      <c r="B7" s="27" t="s">
        <v>90</v>
      </c>
      <c r="C7" s="25"/>
    </row>
    <row r="8" spans="1:3" x14ac:dyDescent="0.25">
      <c r="A8" s="23"/>
      <c r="B8" s="26"/>
      <c r="C8" s="25"/>
    </row>
    <row r="9" spans="1:3" ht="18.75" x14ac:dyDescent="0.25">
      <c r="A9" s="28"/>
      <c r="B9" s="36" t="s">
        <v>142</v>
      </c>
      <c r="C9" s="25"/>
    </row>
    <row r="10" spans="1:3" ht="105" x14ac:dyDescent="0.25">
      <c r="A10" s="26"/>
      <c r="B10" s="29" t="s">
        <v>741</v>
      </c>
      <c r="C10" s="25"/>
    </row>
    <row r="11" spans="1:3" ht="60" x14ac:dyDescent="0.25">
      <c r="A11" s="26"/>
      <c r="B11" s="30" t="s">
        <v>234</v>
      </c>
      <c r="C11" s="25"/>
    </row>
    <row r="12" spans="1:3" ht="39" customHeight="1" x14ac:dyDescent="0.25">
      <c r="A12" s="26"/>
      <c r="B12" s="31" t="s">
        <v>137</v>
      </c>
      <c r="C12" s="25"/>
    </row>
    <row r="13" spans="1:3" x14ac:dyDescent="0.25">
      <c r="A13" s="26"/>
      <c r="B13" s="26"/>
      <c r="C13" s="25"/>
    </row>
    <row r="14" spans="1:3" ht="15.75" x14ac:dyDescent="0.25">
      <c r="A14" s="26"/>
      <c r="B14" s="27" t="s">
        <v>91</v>
      </c>
      <c r="C14" s="25"/>
    </row>
    <row r="15" spans="1:3" x14ac:dyDescent="0.25">
      <c r="A15" s="28"/>
      <c r="B15" s="30"/>
      <c r="C15" s="25"/>
    </row>
    <row r="16" spans="1:3" x14ac:dyDescent="0.25">
      <c r="A16" s="28"/>
      <c r="B16" s="26" t="s">
        <v>138</v>
      </c>
      <c r="C16" s="25"/>
    </row>
    <row r="17" spans="1:5" x14ac:dyDescent="0.25">
      <c r="A17" s="28"/>
      <c r="B17" s="26" t="s">
        <v>139</v>
      </c>
      <c r="C17" s="25"/>
      <c r="E17" s="37"/>
    </row>
    <row r="18" spans="1:5" x14ac:dyDescent="0.25">
      <c r="A18" s="28"/>
      <c r="B18" s="26" t="s">
        <v>733</v>
      </c>
      <c r="C18" s="25"/>
    </row>
    <row r="19" spans="1:5" ht="45" x14ac:dyDescent="0.25">
      <c r="A19" s="28"/>
      <c r="B19" s="26" t="s">
        <v>734</v>
      </c>
      <c r="C19" s="25"/>
    </row>
    <row r="20" spans="1:5" x14ac:dyDescent="0.25">
      <c r="A20" s="28"/>
      <c r="B20" s="29" t="s">
        <v>735</v>
      </c>
      <c r="C20" s="25"/>
    </row>
    <row r="21" spans="1:5" ht="45" x14ac:dyDescent="0.25">
      <c r="A21" s="28"/>
      <c r="B21" s="29" t="s">
        <v>736</v>
      </c>
      <c r="C21" s="25"/>
    </row>
    <row r="22" spans="1:5" ht="45" x14ac:dyDescent="0.25">
      <c r="A22" s="28"/>
      <c r="B22" s="32" t="s">
        <v>742</v>
      </c>
      <c r="C22" s="25"/>
    </row>
    <row r="23" spans="1:5" x14ac:dyDescent="0.25">
      <c r="A23" s="28"/>
      <c r="B23" s="28" t="s">
        <v>737</v>
      </c>
      <c r="C23" s="25"/>
    </row>
    <row r="24" spans="1:5" ht="15.75" thickBot="1" x14ac:dyDescent="0.3">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5" x14ac:dyDescent="0.25"/>
  <cols>
    <col min="1" max="1" width="10.7109375" style="1" bestFit="1" customWidth="1"/>
    <col min="2" max="2" width="12" bestFit="1" customWidth="1"/>
    <col min="4" max="4" width="14.140625" bestFit="1" customWidth="1"/>
    <col min="6" max="6" width="47.140625" bestFit="1" customWidth="1"/>
    <col min="7" max="7" width="16.85546875" bestFit="1" customWidth="1"/>
    <col min="8" max="8" width="9.28515625" bestFit="1" customWidth="1"/>
    <col min="9" max="9" width="9.42578125" bestFit="1" customWidth="1"/>
    <col min="10" max="10" width="10.140625" bestFit="1" customWidth="1"/>
    <col min="11" max="11" width="9.28515625" bestFit="1" customWidth="1"/>
  </cols>
  <sheetData>
    <row r="1" spans="1:11" x14ac:dyDescent="0.25">
      <c r="A1" s="8" t="s">
        <v>45</v>
      </c>
      <c r="B1" s="2" t="s">
        <v>46</v>
      </c>
      <c r="C1" s="2" t="s">
        <v>47</v>
      </c>
      <c r="D1" s="2" t="s">
        <v>48</v>
      </c>
      <c r="E1" s="2" t="s">
        <v>49</v>
      </c>
      <c r="F1" s="2" t="s">
        <v>50</v>
      </c>
      <c r="G1" s="2" t="s">
        <v>51</v>
      </c>
      <c r="H1" s="2" t="s">
        <v>52</v>
      </c>
      <c r="I1" s="2" t="s">
        <v>53</v>
      </c>
      <c r="J1" s="2" t="s">
        <v>54</v>
      </c>
      <c r="K1" s="2" t="s">
        <v>233</v>
      </c>
    </row>
    <row r="2" spans="1:11" x14ac:dyDescent="0.25">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LP ADMISYS 3A</v>
      </c>
    </row>
    <row r="3" spans="1:11" x14ac:dyDescent="0.25">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LP ADMISYS 3A</v>
      </c>
    </row>
    <row r="4" spans="1:11" x14ac:dyDescent="0.25">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LP ADMISYS 3A</v>
      </c>
    </row>
    <row r="5" spans="1:11" x14ac:dyDescent="0.25">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LP ADMISYS 3A</v>
      </c>
    </row>
    <row r="6" spans="1:11" x14ac:dyDescent="0.25">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LP ADMISYS 3A</v>
      </c>
    </row>
    <row r="7" spans="1:11" x14ac:dyDescent="0.25">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LP ADMISYS 3A</v>
      </c>
    </row>
    <row r="8" spans="1:11" x14ac:dyDescent="0.25">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LP ADMISYS 3A</v>
      </c>
    </row>
    <row r="9" spans="1:11" x14ac:dyDescent="0.25">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LP ADMISYS 3A</v>
      </c>
    </row>
    <row r="10" spans="1:11" x14ac:dyDescent="0.25">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LP ADMISYS 3A</v>
      </c>
    </row>
    <row r="11" spans="1:11" x14ac:dyDescent="0.25">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LP ADMISYS 3A</v>
      </c>
    </row>
    <row r="12" spans="1:11" x14ac:dyDescent="0.25">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LP ADMISYS 3A</v>
      </c>
    </row>
    <row r="13" spans="1:11" x14ac:dyDescent="0.25">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LP ADMISYS 3A</v>
      </c>
    </row>
    <row r="14" spans="1:11" x14ac:dyDescent="0.25">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LP ADMISYS 3A</v>
      </c>
    </row>
    <row r="15" spans="1:11" x14ac:dyDescent="0.25">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LP ADMISYS 3A</v>
      </c>
    </row>
    <row r="16" spans="1:11" x14ac:dyDescent="0.25">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LP ADMISYS 3A</v>
      </c>
    </row>
    <row r="17" spans="1:8" x14ac:dyDescent="0.25">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LP ADMISYS 3A</v>
      </c>
    </row>
    <row r="18" spans="1:8" x14ac:dyDescent="0.25">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LP ADMISYS 3A</v>
      </c>
    </row>
    <row r="19" spans="1:8" x14ac:dyDescent="0.25">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LP ADMISYS 3A</v>
      </c>
    </row>
    <row r="20" spans="1:8" x14ac:dyDescent="0.25">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LP ADMISYS 3A</v>
      </c>
    </row>
    <row r="21" spans="1:8" x14ac:dyDescent="0.25">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LP ADMISYS 3A</v>
      </c>
    </row>
    <row r="22" spans="1:8" x14ac:dyDescent="0.25">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LP ADMISYS 3A</v>
      </c>
    </row>
    <row r="23" spans="1:8" x14ac:dyDescent="0.25">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LP ADMISYS 3A</v>
      </c>
    </row>
    <row r="24" spans="1:8" x14ac:dyDescent="0.25">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LP ADMISYS 3A</v>
      </c>
    </row>
    <row r="25" spans="1:8" x14ac:dyDescent="0.25">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LP ADMISYS 3A</v>
      </c>
    </row>
    <row r="26" spans="1:8" x14ac:dyDescent="0.25">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LP ADMISYS 3A</v>
      </c>
    </row>
    <row r="27" spans="1:8" x14ac:dyDescent="0.25">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LP ADMISYS 3A</v>
      </c>
    </row>
    <row r="28" spans="1:8" x14ac:dyDescent="0.25">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LP ADMISYS 3A</v>
      </c>
    </row>
    <row r="29" spans="1:8" x14ac:dyDescent="0.25">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LP ADMISYS 3A</v>
      </c>
    </row>
    <row r="30" spans="1:8" x14ac:dyDescent="0.25">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LP ADMISYS 3A</v>
      </c>
    </row>
    <row r="31" spans="1:8" x14ac:dyDescent="0.25">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LP ADMISYS 3A</v>
      </c>
    </row>
    <row r="32" spans="1:8" x14ac:dyDescent="0.25">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LP ADMISYS 3A</v>
      </c>
    </row>
    <row r="33" spans="1:8" x14ac:dyDescent="0.25">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LP ADMISYS 3A</v>
      </c>
    </row>
    <row r="34" spans="1:8" x14ac:dyDescent="0.25">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LP ADMISYS 3A</v>
      </c>
    </row>
    <row r="35" spans="1:8" x14ac:dyDescent="0.25">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LP ADMISYS 3A</v>
      </c>
    </row>
    <row r="36" spans="1:8" x14ac:dyDescent="0.25">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LP ADMISYS 3A</v>
      </c>
    </row>
    <row r="37" spans="1:8" x14ac:dyDescent="0.25">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LP ADMISYS 3A</v>
      </c>
    </row>
    <row r="38" spans="1:8" x14ac:dyDescent="0.25">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LP ADMISYS 3A</v>
      </c>
    </row>
    <row r="39" spans="1:8" x14ac:dyDescent="0.25">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LP ADMISYS 3A</v>
      </c>
    </row>
    <row r="40" spans="1:8" x14ac:dyDescent="0.25">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LP ADMISYS 3A</v>
      </c>
    </row>
    <row r="41" spans="1:8" x14ac:dyDescent="0.25">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LP ADMISYS 3A</v>
      </c>
    </row>
    <row r="42" spans="1:8" x14ac:dyDescent="0.25">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LP ADMISYS 3A</v>
      </c>
    </row>
    <row r="43" spans="1:8" x14ac:dyDescent="0.25">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LP ADMISYS 3A</v>
      </c>
    </row>
    <row r="44" spans="1:8" x14ac:dyDescent="0.25">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LP ADMISYS 3A</v>
      </c>
    </row>
    <row r="45" spans="1:8" x14ac:dyDescent="0.25">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LP ADMISYS 3A</v>
      </c>
    </row>
    <row r="46" spans="1:8" x14ac:dyDescent="0.25">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LP ADMISYS 3A</v>
      </c>
    </row>
    <row r="47" spans="1:8" x14ac:dyDescent="0.25">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LP ADMISYS 3A</v>
      </c>
    </row>
    <row r="48" spans="1:8" x14ac:dyDescent="0.25">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LP ADMISYS 3A</v>
      </c>
    </row>
    <row r="49" spans="1:8" x14ac:dyDescent="0.25">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LP ADMISYS 3A</v>
      </c>
    </row>
    <row r="50" spans="1:8" x14ac:dyDescent="0.25">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LP ADMISYS 3A</v>
      </c>
    </row>
    <row r="51" spans="1:8" x14ac:dyDescent="0.25">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LP ADMISYS 3A</v>
      </c>
    </row>
    <row r="52" spans="1:8" x14ac:dyDescent="0.25">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LP ADMISYS 3A</v>
      </c>
    </row>
    <row r="53" spans="1:8" x14ac:dyDescent="0.25">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LP ADMISYS 3A</v>
      </c>
    </row>
    <row r="54" spans="1:8" x14ac:dyDescent="0.25">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LP ADMISYS 3A</v>
      </c>
    </row>
    <row r="55" spans="1:8" x14ac:dyDescent="0.25">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LP ADMISYS 3A</v>
      </c>
    </row>
    <row r="56" spans="1:8" x14ac:dyDescent="0.25">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LP ADMISYS 3A</v>
      </c>
    </row>
    <row r="57" spans="1:8" x14ac:dyDescent="0.25">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LP ADMISYS 3A</v>
      </c>
    </row>
    <row r="58" spans="1:8" x14ac:dyDescent="0.25">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LP ADMISYS 3A</v>
      </c>
    </row>
    <row r="59" spans="1:8" x14ac:dyDescent="0.25">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LP ADMISYS 3A</v>
      </c>
    </row>
    <row r="60" spans="1:8" x14ac:dyDescent="0.25">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LP ADMISYS 3A</v>
      </c>
    </row>
    <row r="61" spans="1:8" x14ac:dyDescent="0.25">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LP ADMISYS 3A</v>
      </c>
    </row>
    <row r="62" spans="1:8" x14ac:dyDescent="0.25">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LP ADMISYS 3A</v>
      </c>
    </row>
    <row r="63" spans="1:8" x14ac:dyDescent="0.25">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LP ADMISYS 3A</v>
      </c>
    </row>
    <row r="64" spans="1:8" x14ac:dyDescent="0.25">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LP ADMISYS 3A</v>
      </c>
    </row>
    <row r="65" spans="1:8" x14ac:dyDescent="0.25">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LP ADMISYS 3A</v>
      </c>
    </row>
    <row r="66" spans="1:8" x14ac:dyDescent="0.25">
      <c r="A66" s="1">
        <f t="shared" si="3"/>
        <v>46267</v>
      </c>
      <c r="B66" t="str">
        <f t="shared" si="0"/>
        <v>08:00</v>
      </c>
      <c r="C66" t="str">
        <f t="shared" si="1"/>
        <v>12:00</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Rentrée</v>
      </c>
      <c r="E66">
        <f t="shared" si="2"/>
        <v>1</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LP ADMISYS 3A</v>
      </c>
    </row>
    <row r="67" spans="1:8" x14ac:dyDescent="0.25">
      <c r="A67" s="1">
        <f t="shared" si="3"/>
        <v>46267</v>
      </c>
      <c r="B67" t="str">
        <f t="shared" ref="B67:B130" si="4">IF(D67="","",IF($A67=$A66,"14:00","08:00"))</f>
        <v>14:00</v>
      </c>
      <c r="C67" t="str">
        <f t="shared" ref="C67:C130" si="5">IF(D67="","",IF($A67=$A66,"17:00","12:00"))</f>
        <v>17:00</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Rentrée</v>
      </c>
      <c r="E67">
        <f t="shared" ref="E67:E130" si="6">IF(D67="","",IF(OR(D67="Entreprise",D67="Révisions (Etp)"),0,1))</f>
        <v>1</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LP ADMISYS 3A</v>
      </c>
    </row>
    <row r="68" spans="1:8" x14ac:dyDescent="0.25">
      <c r="A68" s="1">
        <f t="shared" ref="A68:A131" si="7">IF(A67=A66,A67+1,A67)</f>
        <v>46268</v>
      </c>
      <c r="B68" t="str">
        <f t="shared" si="4"/>
        <v>08:00</v>
      </c>
      <c r="C68" t="str">
        <f t="shared" si="5"/>
        <v>12:00</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Centre</v>
      </c>
      <c r="E68">
        <f t="shared" si="6"/>
        <v>1</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LP ADMISYS 3A</v>
      </c>
    </row>
    <row r="69" spans="1:8" x14ac:dyDescent="0.25">
      <c r="A69" s="1">
        <f t="shared" si="7"/>
        <v>46268</v>
      </c>
      <c r="B69" t="str">
        <f t="shared" si="4"/>
        <v>14:00</v>
      </c>
      <c r="C69" t="str">
        <f t="shared" si="5"/>
        <v>17:00</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Centre</v>
      </c>
      <c r="E69">
        <f t="shared" si="6"/>
        <v>1</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LP ADMISYS 3A</v>
      </c>
    </row>
    <row r="70" spans="1:8" x14ac:dyDescent="0.25">
      <c r="A70" s="1">
        <f t="shared" si="7"/>
        <v>46269</v>
      </c>
      <c r="B70" t="str">
        <f t="shared" si="4"/>
        <v>08:00</v>
      </c>
      <c r="C70" t="str">
        <f t="shared" si="5"/>
        <v>12:00</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Centre</v>
      </c>
      <c r="E70">
        <f t="shared" si="6"/>
        <v>1</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LP ADMISYS 3A</v>
      </c>
    </row>
    <row r="71" spans="1:8" x14ac:dyDescent="0.25">
      <c r="A71" s="1">
        <f t="shared" si="7"/>
        <v>46269</v>
      </c>
      <c r="B71" t="str">
        <f t="shared" si="4"/>
        <v>14:00</v>
      </c>
      <c r="C71" t="str">
        <f t="shared" si="5"/>
        <v>17:00</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Centre</v>
      </c>
      <c r="E71">
        <f t="shared" si="6"/>
        <v>1</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LP ADMISYS 3A</v>
      </c>
    </row>
    <row r="72" spans="1:8" x14ac:dyDescent="0.25">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LP ADMISYS 3A</v>
      </c>
    </row>
    <row r="73" spans="1:8" x14ac:dyDescent="0.25">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LP ADMISYS 3A</v>
      </c>
    </row>
    <row r="74" spans="1:8" x14ac:dyDescent="0.25">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LP ADMISYS 3A</v>
      </c>
    </row>
    <row r="75" spans="1:8" x14ac:dyDescent="0.25">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LP ADMISYS 3A</v>
      </c>
    </row>
    <row r="76" spans="1:8" x14ac:dyDescent="0.25">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Centre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LP ADMISYS 3A</v>
      </c>
    </row>
    <row r="77" spans="1:8" x14ac:dyDescent="0.25">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Centre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LP ADMISYS 3A</v>
      </c>
    </row>
    <row r="78" spans="1:8" x14ac:dyDescent="0.25">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LP ADMISYS 3A</v>
      </c>
    </row>
    <row r="79" spans="1:8" x14ac:dyDescent="0.25">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LP ADMISYS 3A</v>
      </c>
    </row>
    <row r="80" spans="1:8" x14ac:dyDescent="0.25">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LP ADMISYS 3A</v>
      </c>
    </row>
    <row r="81" spans="1:8" x14ac:dyDescent="0.25">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LP ADMISYS 3A</v>
      </c>
    </row>
    <row r="82" spans="1:8" x14ac:dyDescent="0.25">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LP ADMISYS 3A</v>
      </c>
    </row>
    <row r="83" spans="1:8" x14ac:dyDescent="0.25">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LP ADMISYS 3A</v>
      </c>
    </row>
    <row r="84" spans="1:8" x14ac:dyDescent="0.25">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LP ADMISYS 3A</v>
      </c>
    </row>
    <row r="85" spans="1:8" x14ac:dyDescent="0.25">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LP ADMISYS 3A</v>
      </c>
    </row>
    <row r="86" spans="1:8" x14ac:dyDescent="0.25">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LP ADMISYS 3A</v>
      </c>
    </row>
    <row r="87" spans="1:8" x14ac:dyDescent="0.25">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LP ADMISYS 3A</v>
      </c>
    </row>
    <row r="88" spans="1:8" x14ac:dyDescent="0.25">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LP ADMISYS 3A</v>
      </c>
    </row>
    <row r="89" spans="1:8" x14ac:dyDescent="0.25">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LP ADMISYS 3A</v>
      </c>
    </row>
    <row r="90" spans="1:8" x14ac:dyDescent="0.25">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LP ADMISYS 3A</v>
      </c>
    </row>
    <row r="91" spans="1:8" x14ac:dyDescent="0.25">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LP ADMISYS 3A</v>
      </c>
    </row>
    <row r="92" spans="1:8" x14ac:dyDescent="0.25">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LP ADMISYS 3A</v>
      </c>
    </row>
    <row r="93" spans="1:8" x14ac:dyDescent="0.25">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LP ADMISYS 3A</v>
      </c>
    </row>
    <row r="94" spans="1:8" x14ac:dyDescent="0.25">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LP ADMISYS 3A</v>
      </c>
    </row>
    <row r="95" spans="1:8" x14ac:dyDescent="0.25">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LP ADMISYS 3A</v>
      </c>
    </row>
    <row r="96" spans="1:8" x14ac:dyDescent="0.25">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LP ADMISYS 3A</v>
      </c>
    </row>
    <row r="97" spans="1:8" x14ac:dyDescent="0.25">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LP ADMISYS 3A</v>
      </c>
    </row>
    <row r="98" spans="1:8" x14ac:dyDescent="0.25">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LP ADMISYS 3A</v>
      </c>
    </row>
    <row r="99" spans="1:8" x14ac:dyDescent="0.25">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LP ADMISYS 3A</v>
      </c>
    </row>
    <row r="100" spans="1:8" x14ac:dyDescent="0.25">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LP ADMISYS 3A</v>
      </c>
    </row>
    <row r="101" spans="1:8" x14ac:dyDescent="0.25">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LP ADMISYS 3A</v>
      </c>
    </row>
    <row r="102" spans="1:8" x14ac:dyDescent="0.25">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LP ADMISYS 3A</v>
      </c>
    </row>
    <row r="103" spans="1:8" x14ac:dyDescent="0.25">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LP ADMISYS 3A</v>
      </c>
    </row>
    <row r="104" spans="1:8" x14ac:dyDescent="0.25">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Entreprise</v>
      </c>
      <c r="E104">
        <f t="shared" si="6"/>
        <v>0</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LP ADMISYS 3A</v>
      </c>
    </row>
    <row r="105" spans="1:8" x14ac:dyDescent="0.25">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Entreprise</v>
      </c>
      <c r="E105">
        <f t="shared" si="6"/>
        <v>0</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LP ADMISYS 3A</v>
      </c>
    </row>
    <row r="106" spans="1:8" x14ac:dyDescent="0.25">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Entreprise</v>
      </c>
      <c r="E106">
        <f t="shared" si="6"/>
        <v>0</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LP ADMISYS 3A</v>
      </c>
    </row>
    <row r="107" spans="1:8" x14ac:dyDescent="0.25">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Entreprise</v>
      </c>
      <c r="E107">
        <f t="shared" si="6"/>
        <v>0</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LP ADMISYS 3A</v>
      </c>
    </row>
    <row r="108" spans="1:8" x14ac:dyDescent="0.25">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Entreprise</v>
      </c>
      <c r="E108">
        <f t="shared" si="6"/>
        <v>0</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LP ADMISYS 3A</v>
      </c>
    </row>
    <row r="109" spans="1:8" x14ac:dyDescent="0.25">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Entreprise</v>
      </c>
      <c r="E109">
        <f t="shared" si="6"/>
        <v>0</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LP ADMISYS 3A</v>
      </c>
    </row>
    <row r="110" spans="1:8" x14ac:dyDescent="0.25">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Entreprise</v>
      </c>
      <c r="E110">
        <f t="shared" si="6"/>
        <v>0</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LP ADMISYS 3A</v>
      </c>
    </row>
    <row r="111" spans="1:8" x14ac:dyDescent="0.25">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Entreprise</v>
      </c>
      <c r="E111">
        <f t="shared" si="6"/>
        <v>0</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LP ADMISYS 3A</v>
      </c>
    </row>
    <row r="112" spans="1:8" x14ac:dyDescent="0.25">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Entreprise</v>
      </c>
      <c r="E112">
        <f t="shared" si="6"/>
        <v>0</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LP ADMISYS 3A</v>
      </c>
    </row>
    <row r="113" spans="1:8" x14ac:dyDescent="0.25">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Entreprise</v>
      </c>
      <c r="E113">
        <f t="shared" si="6"/>
        <v>0</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LP ADMISYS 3A</v>
      </c>
    </row>
    <row r="114" spans="1:8" x14ac:dyDescent="0.25">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LP ADMISYS 3A</v>
      </c>
    </row>
    <row r="115" spans="1:8" x14ac:dyDescent="0.25">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LP ADMISYS 3A</v>
      </c>
    </row>
    <row r="116" spans="1:8" x14ac:dyDescent="0.25">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LP ADMISYS 3A</v>
      </c>
    </row>
    <row r="117" spans="1:8" x14ac:dyDescent="0.25">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LP ADMISYS 3A</v>
      </c>
    </row>
    <row r="118" spans="1:8" x14ac:dyDescent="0.25">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Entreprise</v>
      </c>
      <c r="E118">
        <f t="shared" si="6"/>
        <v>0</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LP ADMISYS 3A</v>
      </c>
    </row>
    <row r="119" spans="1:8" x14ac:dyDescent="0.25">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Entreprise</v>
      </c>
      <c r="E119">
        <f t="shared" si="6"/>
        <v>0</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LP ADMISYS 3A</v>
      </c>
    </row>
    <row r="120" spans="1:8" x14ac:dyDescent="0.25">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Entreprise</v>
      </c>
      <c r="E120">
        <f t="shared" si="6"/>
        <v>0</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LP ADMISYS 3A</v>
      </c>
    </row>
    <row r="121" spans="1:8" x14ac:dyDescent="0.25">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Entreprise</v>
      </c>
      <c r="E121">
        <f t="shared" si="6"/>
        <v>0</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LP ADMISYS 3A</v>
      </c>
    </row>
    <row r="122" spans="1:8" x14ac:dyDescent="0.25">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Entreprise</v>
      </c>
      <c r="E122">
        <f t="shared" si="6"/>
        <v>0</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LP ADMISYS 3A</v>
      </c>
    </row>
    <row r="123" spans="1:8" x14ac:dyDescent="0.25">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Entreprise</v>
      </c>
      <c r="E123">
        <f t="shared" si="6"/>
        <v>0</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LP ADMISYS 3A</v>
      </c>
    </row>
    <row r="124" spans="1:8" x14ac:dyDescent="0.25">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Entreprise</v>
      </c>
      <c r="E124">
        <f t="shared" si="6"/>
        <v>0</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LP ADMISYS 3A</v>
      </c>
    </row>
    <row r="125" spans="1:8" x14ac:dyDescent="0.25">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Entreprise</v>
      </c>
      <c r="E125">
        <f t="shared" si="6"/>
        <v>0</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LP ADMISYS 3A</v>
      </c>
    </row>
    <row r="126" spans="1:8" x14ac:dyDescent="0.25">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Entreprise</v>
      </c>
      <c r="E126">
        <f t="shared" si="6"/>
        <v>0</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LP ADMISYS 3A</v>
      </c>
    </row>
    <row r="127" spans="1:8" x14ac:dyDescent="0.25">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Entreprise</v>
      </c>
      <c r="E127">
        <f t="shared" si="6"/>
        <v>0</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LP ADMISYS 3A</v>
      </c>
    </row>
    <row r="128" spans="1:8" x14ac:dyDescent="0.25">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LP ADMISYS 3A</v>
      </c>
    </row>
    <row r="129" spans="1:8" x14ac:dyDescent="0.25">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LP ADMISYS 3A</v>
      </c>
    </row>
    <row r="130" spans="1:8" x14ac:dyDescent="0.25">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LP ADMISYS 3A</v>
      </c>
    </row>
    <row r="131" spans="1:8" x14ac:dyDescent="0.25">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LP ADMISYS 3A</v>
      </c>
    </row>
    <row r="132" spans="1:8" x14ac:dyDescent="0.25">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LP ADMISYS 3A</v>
      </c>
    </row>
    <row r="133" spans="1:8" x14ac:dyDescent="0.25">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LP ADMISYS 3A</v>
      </c>
    </row>
    <row r="134" spans="1:8" x14ac:dyDescent="0.25">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LP ADMISYS 3A</v>
      </c>
    </row>
    <row r="135" spans="1:8" x14ac:dyDescent="0.25">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LP ADMISYS 3A</v>
      </c>
    </row>
    <row r="136" spans="1:8" x14ac:dyDescent="0.25">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LP ADMISYS 3A</v>
      </c>
    </row>
    <row r="137" spans="1:8" x14ac:dyDescent="0.25">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LP ADMISYS 3A</v>
      </c>
    </row>
    <row r="138" spans="1:8" x14ac:dyDescent="0.25">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LP ADMISYS 3A</v>
      </c>
    </row>
    <row r="139" spans="1:8" x14ac:dyDescent="0.25">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LP ADMISYS 3A</v>
      </c>
    </row>
    <row r="140" spans="1:8" x14ac:dyDescent="0.25">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LP ADMISYS 3A</v>
      </c>
    </row>
    <row r="141" spans="1:8" x14ac:dyDescent="0.25">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LP ADMISYS 3A</v>
      </c>
    </row>
    <row r="142" spans="1:8" x14ac:dyDescent="0.25">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LP ADMISYS 3A</v>
      </c>
    </row>
    <row r="143" spans="1:8" x14ac:dyDescent="0.25">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LP ADMISYS 3A</v>
      </c>
    </row>
    <row r="144" spans="1:8" x14ac:dyDescent="0.25">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LP ADMISYS 3A</v>
      </c>
    </row>
    <row r="145" spans="1:8" x14ac:dyDescent="0.25">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LP ADMISYS 3A</v>
      </c>
    </row>
    <row r="146" spans="1:8" x14ac:dyDescent="0.25">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LP ADMISYS 3A</v>
      </c>
    </row>
    <row r="147" spans="1:8" x14ac:dyDescent="0.25">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LP ADMISYS 3A</v>
      </c>
    </row>
    <row r="148" spans="1:8" x14ac:dyDescent="0.25">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LP ADMISYS 3A</v>
      </c>
    </row>
    <row r="149" spans="1:8" x14ac:dyDescent="0.25">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LP ADMISYS 3A</v>
      </c>
    </row>
    <row r="150" spans="1:8" x14ac:dyDescent="0.25">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LP ADMISYS 3A</v>
      </c>
    </row>
    <row r="151" spans="1:8" x14ac:dyDescent="0.25">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LP ADMISYS 3A</v>
      </c>
    </row>
    <row r="152" spans="1:8" x14ac:dyDescent="0.25">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LP ADMISYS 3A</v>
      </c>
    </row>
    <row r="153" spans="1:8" x14ac:dyDescent="0.25">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LP ADMISYS 3A</v>
      </c>
    </row>
    <row r="154" spans="1:8" x14ac:dyDescent="0.25">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LP ADMISYS 3A</v>
      </c>
    </row>
    <row r="155" spans="1:8" x14ac:dyDescent="0.25">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LP ADMISYS 3A</v>
      </c>
    </row>
    <row r="156" spans="1:8" x14ac:dyDescent="0.25">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LP ADMISYS 3A</v>
      </c>
    </row>
    <row r="157" spans="1:8" x14ac:dyDescent="0.25">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LP ADMISYS 3A</v>
      </c>
    </row>
    <row r="158" spans="1:8" x14ac:dyDescent="0.25">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LP ADMISYS 3A</v>
      </c>
    </row>
    <row r="159" spans="1:8" x14ac:dyDescent="0.25">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LP ADMISYS 3A</v>
      </c>
    </row>
    <row r="160" spans="1:8" x14ac:dyDescent="0.25">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LP ADMISYS 3A</v>
      </c>
    </row>
    <row r="161" spans="1:8" x14ac:dyDescent="0.25">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LP ADMISYS 3A</v>
      </c>
    </row>
    <row r="162" spans="1:8" x14ac:dyDescent="0.25">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LP ADMISYS 3A</v>
      </c>
    </row>
    <row r="163" spans="1:8" x14ac:dyDescent="0.25">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LP ADMISYS 3A</v>
      </c>
    </row>
    <row r="164" spans="1:8" x14ac:dyDescent="0.25">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LP ADMISYS 3A</v>
      </c>
    </row>
    <row r="165" spans="1:8" x14ac:dyDescent="0.25">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LP ADMISYS 3A</v>
      </c>
    </row>
    <row r="166" spans="1:8" x14ac:dyDescent="0.25">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LP ADMISYS 3A</v>
      </c>
    </row>
    <row r="167" spans="1:8" x14ac:dyDescent="0.25">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LP ADMISYS 3A</v>
      </c>
    </row>
    <row r="168" spans="1:8" x14ac:dyDescent="0.25">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LP ADMISYS 3A</v>
      </c>
    </row>
    <row r="169" spans="1:8" x14ac:dyDescent="0.25">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LP ADMISYS 3A</v>
      </c>
    </row>
    <row r="170" spans="1:8" x14ac:dyDescent="0.25">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LP ADMISYS 3A</v>
      </c>
    </row>
    <row r="171" spans="1:8" x14ac:dyDescent="0.25">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LP ADMISYS 3A</v>
      </c>
    </row>
    <row r="172" spans="1:8" x14ac:dyDescent="0.25">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LP ADMISYS 3A</v>
      </c>
    </row>
    <row r="173" spans="1:8" x14ac:dyDescent="0.25">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LP ADMISYS 3A</v>
      </c>
    </row>
    <row r="174" spans="1:8" x14ac:dyDescent="0.25">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LP ADMISYS 3A</v>
      </c>
    </row>
    <row r="175" spans="1:8" x14ac:dyDescent="0.25">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LP ADMISYS 3A</v>
      </c>
    </row>
    <row r="176" spans="1:8" x14ac:dyDescent="0.25">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LP ADMISYS 3A</v>
      </c>
    </row>
    <row r="177" spans="1:8" x14ac:dyDescent="0.25">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LP ADMISYS 3A</v>
      </c>
    </row>
    <row r="178" spans="1:8" x14ac:dyDescent="0.25">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LP ADMISYS 3A</v>
      </c>
    </row>
    <row r="179" spans="1:8" x14ac:dyDescent="0.25">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LP ADMISYS 3A</v>
      </c>
    </row>
    <row r="180" spans="1:8" x14ac:dyDescent="0.25">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LP ADMISYS 3A</v>
      </c>
    </row>
    <row r="181" spans="1:8" x14ac:dyDescent="0.25">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LP ADMISYS 3A</v>
      </c>
    </row>
    <row r="182" spans="1:8" x14ac:dyDescent="0.25">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LP ADMISYS 3A</v>
      </c>
    </row>
    <row r="183" spans="1:8" x14ac:dyDescent="0.25">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LP ADMISYS 3A</v>
      </c>
    </row>
    <row r="184" spans="1:8" x14ac:dyDescent="0.25">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LP ADMISYS 3A</v>
      </c>
    </row>
    <row r="185" spans="1:8" x14ac:dyDescent="0.25">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LP ADMISYS 3A</v>
      </c>
    </row>
    <row r="186" spans="1:8" x14ac:dyDescent="0.25">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LP ADMISYS 3A</v>
      </c>
    </row>
    <row r="187" spans="1:8" x14ac:dyDescent="0.25">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LP ADMISYS 3A</v>
      </c>
    </row>
    <row r="188" spans="1:8" x14ac:dyDescent="0.25">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LP ADMISYS 3A</v>
      </c>
    </row>
    <row r="189" spans="1:8" x14ac:dyDescent="0.25">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LP ADMISYS 3A</v>
      </c>
    </row>
    <row r="190" spans="1:8" x14ac:dyDescent="0.25">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LP ADMISYS 3A</v>
      </c>
    </row>
    <row r="191" spans="1:8" x14ac:dyDescent="0.25">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LP ADMISYS 3A</v>
      </c>
    </row>
    <row r="192" spans="1:8" x14ac:dyDescent="0.25">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LP ADMISYS 3A</v>
      </c>
    </row>
    <row r="193" spans="1:8" x14ac:dyDescent="0.25">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LP ADMISYS 3A</v>
      </c>
    </row>
    <row r="194" spans="1:8" x14ac:dyDescent="0.25">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LP ADMISYS 3A</v>
      </c>
    </row>
    <row r="195" spans="1:8" x14ac:dyDescent="0.25">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LP ADMISYS 3A</v>
      </c>
    </row>
    <row r="196" spans="1:8" x14ac:dyDescent="0.25">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LP ADMISYS 3A</v>
      </c>
    </row>
    <row r="197" spans="1:8" x14ac:dyDescent="0.25">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LP ADMISYS 3A</v>
      </c>
    </row>
    <row r="198" spans="1:8" x14ac:dyDescent="0.25">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LP ADMISYS 3A</v>
      </c>
    </row>
    <row r="199" spans="1:8" x14ac:dyDescent="0.25">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LP ADMISYS 3A</v>
      </c>
    </row>
    <row r="200" spans="1:8" x14ac:dyDescent="0.25">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LP ADMISYS 3A</v>
      </c>
    </row>
    <row r="201" spans="1:8" x14ac:dyDescent="0.25">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LP ADMISYS 3A</v>
      </c>
    </row>
    <row r="202" spans="1:8" x14ac:dyDescent="0.25">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LP ADMISYS 3A</v>
      </c>
    </row>
    <row r="203" spans="1:8" x14ac:dyDescent="0.25">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LP ADMISYS 3A</v>
      </c>
    </row>
    <row r="204" spans="1:8" x14ac:dyDescent="0.25">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LP ADMISYS 3A</v>
      </c>
    </row>
    <row r="205" spans="1:8" x14ac:dyDescent="0.25">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LP ADMISYS 3A</v>
      </c>
    </row>
    <row r="206" spans="1:8" x14ac:dyDescent="0.25">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LP ADMISYS 3A</v>
      </c>
    </row>
    <row r="207" spans="1:8" x14ac:dyDescent="0.25">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LP ADMISYS 3A</v>
      </c>
    </row>
    <row r="208" spans="1:8" x14ac:dyDescent="0.25">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LP ADMISYS 3A</v>
      </c>
    </row>
    <row r="209" spans="1:8" x14ac:dyDescent="0.25">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LP ADMISYS 3A</v>
      </c>
    </row>
    <row r="210" spans="1:8" x14ac:dyDescent="0.25">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LP ADMISYS 3A</v>
      </c>
    </row>
    <row r="211" spans="1:8" x14ac:dyDescent="0.25">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LP ADMISYS 3A</v>
      </c>
    </row>
    <row r="212" spans="1:8" x14ac:dyDescent="0.25">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LP ADMISYS 3A</v>
      </c>
    </row>
    <row r="213" spans="1:8" x14ac:dyDescent="0.25">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LP ADMISYS 3A</v>
      </c>
    </row>
    <row r="214" spans="1:8" x14ac:dyDescent="0.25">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LP ADMISYS 3A</v>
      </c>
    </row>
    <row r="215" spans="1:8" x14ac:dyDescent="0.25">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LP ADMISYS 3A</v>
      </c>
    </row>
    <row r="216" spans="1:8" x14ac:dyDescent="0.25">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Entreprise</v>
      </c>
      <c r="E216">
        <f t="shared" si="14"/>
        <v>0</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LP ADMISYS 3A</v>
      </c>
    </row>
    <row r="217" spans="1:8" x14ac:dyDescent="0.25">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Entreprise</v>
      </c>
      <c r="E217">
        <f t="shared" si="14"/>
        <v>0</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LP ADMISYS 3A</v>
      </c>
    </row>
    <row r="218" spans="1:8" x14ac:dyDescent="0.25">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Entreprise</v>
      </c>
      <c r="E218">
        <f t="shared" si="14"/>
        <v>0</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LP ADMISYS 3A</v>
      </c>
    </row>
    <row r="219" spans="1:8" x14ac:dyDescent="0.25">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Entreprise</v>
      </c>
      <c r="E219">
        <f t="shared" si="14"/>
        <v>0</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LP ADMISYS 3A</v>
      </c>
    </row>
    <row r="220" spans="1:8" x14ac:dyDescent="0.25">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Entreprise</v>
      </c>
      <c r="E220">
        <f t="shared" si="14"/>
        <v>0</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LP ADMISYS 3A</v>
      </c>
    </row>
    <row r="221" spans="1:8" x14ac:dyDescent="0.25">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Entreprise</v>
      </c>
      <c r="E221">
        <f t="shared" si="14"/>
        <v>0</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LP ADMISYS 3A</v>
      </c>
    </row>
    <row r="222" spans="1:8" x14ac:dyDescent="0.25">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Entreprise</v>
      </c>
      <c r="E222">
        <f t="shared" si="14"/>
        <v>0</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LP ADMISYS 3A</v>
      </c>
    </row>
    <row r="223" spans="1:8" x14ac:dyDescent="0.25">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Entreprise</v>
      </c>
      <c r="E223">
        <f t="shared" si="14"/>
        <v>0</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LP ADMISYS 3A</v>
      </c>
    </row>
    <row r="224" spans="1:8" x14ac:dyDescent="0.25">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Entreprise</v>
      </c>
      <c r="E224">
        <f t="shared" si="14"/>
        <v>0</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LP ADMISYS 3A</v>
      </c>
    </row>
    <row r="225" spans="1:8" x14ac:dyDescent="0.25">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Entreprise</v>
      </c>
      <c r="E225">
        <f t="shared" si="14"/>
        <v>0</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LP ADMISYS 3A</v>
      </c>
    </row>
    <row r="226" spans="1:8" x14ac:dyDescent="0.25">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LP ADMISYS 3A</v>
      </c>
    </row>
    <row r="227" spans="1:8" x14ac:dyDescent="0.25">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LP ADMISYS 3A</v>
      </c>
    </row>
    <row r="228" spans="1:8" x14ac:dyDescent="0.25">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LP ADMISYS 3A</v>
      </c>
    </row>
    <row r="229" spans="1:8" x14ac:dyDescent="0.25">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LP ADMISYS 3A</v>
      </c>
    </row>
    <row r="230" spans="1:8" x14ac:dyDescent="0.25">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Entreprise</v>
      </c>
      <c r="E230">
        <f t="shared" si="14"/>
        <v>0</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LP ADMISYS 3A</v>
      </c>
    </row>
    <row r="231" spans="1:8" x14ac:dyDescent="0.25">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Entreprise</v>
      </c>
      <c r="E231">
        <f t="shared" si="14"/>
        <v>0</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LP ADMISYS 3A</v>
      </c>
    </row>
    <row r="232" spans="1:8" x14ac:dyDescent="0.25">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Entreprise</v>
      </c>
      <c r="E232">
        <f t="shared" si="14"/>
        <v>0</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LP ADMISYS 3A</v>
      </c>
    </row>
    <row r="233" spans="1:8" x14ac:dyDescent="0.25">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Entreprise</v>
      </c>
      <c r="E233">
        <f t="shared" si="14"/>
        <v>0</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LP ADMISYS 3A</v>
      </c>
    </row>
    <row r="234" spans="1:8" x14ac:dyDescent="0.25">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Entreprise</v>
      </c>
      <c r="E234">
        <f t="shared" si="14"/>
        <v>0</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LP ADMISYS 3A</v>
      </c>
    </row>
    <row r="235" spans="1:8" x14ac:dyDescent="0.25">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Entreprise</v>
      </c>
      <c r="E235">
        <f t="shared" si="14"/>
        <v>0</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LP ADMISYS 3A</v>
      </c>
    </row>
    <row r="236" spans="1:8" x14ac:dyDescent="0.25">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Entreprise</v>
      </c>
      <c r="E236">
        <f t="shared" si="14"/>
        <v>0</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LP ADMISYS 3A</v>
      </c>
    </row>
    <row r="237" spans="1:8" x14ac:dyDescent="0.25">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Entreprise</v>
      </c>
      <c r="E237">
        <f t="shared" si="14"/>
        <v>0</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LP ADMISYS 3A</v>
      </c>
    </row>
    <row r="238" spans="1:8" x14ac:dyDescent="0.25">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Entreprise</v>
      </c>
      <c r="E238">
        <f t="shared" si="14"/>
        <v>0</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LP ADMISYS 3A</v>
      </c>
    </row>
    <row r="239" spans="1:8" x14ac:dyDescent="0.25">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Entreprise</v>
      </c>
      <c r="E239">
        <f t="shared" si="14"/>
        <v>0</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LP ADMISYS 3A</v>
      </c>
    </row>
    <row r="240" spans="1:8" x14ac:dyDescent="0.25">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LP ADMISYS 3A</v>
      </c>
    </row>
    <row r="241" spans="1:8" x14ac:dyDescent="0.25">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LP ADMISYS 3A</v>
      </c>
    </row>
    <row r="242" spans="1:8" x14ac:dyDescent="0.25">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LP ADMISYS 3A</v>
      </c>
    </row>
    <row r="243" spans="1:8" x14ac:dyDescent="0.25">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LP ADMISYS 3A</v>
      </c>
    </row>
    <row r="244" spans="1:8" x14ac:dyDescent="0.25">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LP ADMISYS 3A</v>
      </c>
    </row>
    <row r="245" spans="1:8" x14ac:dyDescent="0.25">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LP ADMISYS 3A</v>
      </c>
    </row>
    <row r="246" spans="1:8" x14ac:dyDescent="0.25">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LP ADMISYS 3A</v>
      </c>
    </row>
    <row r="247" spans="1:8" x14ac:dyDescent="0.25">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LP ADMISYS 3A</v>
      </c>
    </row>
    <row r="248" spans="1:8" x14ac:dyDescent="0.25">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LP ADMISYS 3A</v>
      </c>
    </row>
    <row r="249" spans="1:8" x14ac:dyDescent="0.25">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LP ADMISYS 3A</v>
      </c>
    </row>
    <row r="250" spans="1:8" x14ac:dyDescent="0.25">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LP ADMISYS 3A</v>
      </c>
    </row>
    <row r="251" spans="1:8" x14ac:dyDescent="0.25">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LP ADMISYS 3A</v>
      </c>
    </row>
    <row r="252" spans="1:8" x14ac:dyDescent="0.25">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LP ADMISYS 3A</v>
      </c>
    </row>
    <row r="253" spans="1:8" x14ac:dyDescent="0.25">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LP ADMISYS 3A</v>
      </c>
    </row>
    <row r="254" spans="1:8" x14ac:dyDescent="0.25">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LP ADMISYS 3A</v>
      </c>
    </row>
    <row r="255" spans="1:8" x14ac:dyDescent="0.25">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LP ADMISYS 3A</v>
      </c>
    </row>
    <row r="256" spans="1:8" x14ac:dyDescent="0.25">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LP ADMISYS 3A</v>
      </c>
    </row>
    <row r="257" spans="1:8" x14ac:dyDescent="0.25">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LP ADMISYS 3A</v>
      </c>
    </row>
    <row r="258" spans="1:8" x14ac:dyDescent="0.25">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LP ADMISYS 3A</v>
      </c>
    </row>
    <row r="259" spans="1:8" x14ac:dyDescent="0.25">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LP ADMISYS 3A</v>
      </c>
    </row>
    <row r="260" spans="1:8" x14ac:dyDescent="0.25">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LP ADMISYS 3A</v>
      </c>
    </row>
    <row r="261" spans="1:8" x14ac:dyDescent="0.25">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LP ADMISYS 3A</v>
      </c>
    </row>
    <row r="262" spans="1:8" x14ac:dyDescent="0.25">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LP ADMISYS 3A</v>
      </c>
    </row>
    <row r="263" spans="1:8" x14ac:dyDescent="0.25">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LP ADMISYS 3A</v>
      </c>
    </row>
    <row r="264" spans="1:8" x14ac:dyDescent="0.25">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LP ADMISYS 3A</v>
      </c>
    </row>
    <row r="265" spans="1:8" x14ac:dyDescent="0.25">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LP ADMISYS 3A</v>
      </c>
    </row>
    <row r="266" spans="1:8" x14ac:dyDescent="0.25">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LP ADMISYS 3A</v>
      </c>
    </row>
    <row r="267" spans="1:8" x14ac:dyDescent="0.25">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LP ADMISYS 3A</v>
      </c>
    </row>
    <row r="268" spans="1:8" x14ac:dyDescent="0.25">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LP ADMISYS 3A</v>
      </c>
    </row>
    <row r="269" spans="1:8" x14ac:dyDescent="0.25">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LP ADMISYS 3A</v>
      </c>
    </row>
    <row r="270" spans="1:8" x14ac:dyDescent="0.25">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LP ADMISYS 3A</v>
      </c>
    </row>
    <row r="271" spans="1:8" x14ac:dyDescent="0.25">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LP ADMISYS 3A</v>
      </c>
    </row>
    <row r="272" spans="1:8" x14ac:dyDescent="0.25">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Centre</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LP ADMISYS 3A</v>
      </c>
    </row>
    <row r="273" spans="1:8" x14ac:dyDescent="0.25">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Centre</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LP ADMISYS 3A</v>
      </c>
    </row>
    <row r="274" spans="1:8" x14ac:dyDescent="0.25">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Centre</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LP ADMISYS 3A</v>
      </c>
    </row>
    <row r="275" spans="1:8" x14ac:dyDescent="0.25">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Centre</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LP ADMISYS 3A</v>
      </c>
    </row>
    <row r="276" spans="1:8" x14ac:dyDescent="0.25">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Centre</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LP ADMISYS 3A</v>
      </c>
    </row>
    <row r="277" spans="1:8" x14ac:dyDescent="0.25">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Centre</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LP ADMISYS 3A</v>
      </c>
    </row>
    <row r="278" spans="1:8" x14ac:dyDescent="0.25">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Centre</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LP ADMISYS 3A</v>
      </c>
    </row>
    <row r="279" spans="1:8" x14ac:dyDescent="0.25">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Centre</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LP ADMISYS 3A</v>
      </c>
    </row>
    <row r="280" spans="1:8" x14ac:dyDescent="0.25">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Centre</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LP ADMISYS 3A</v>
      </c>
    </row>
    <row r="281" spans="1:8" x14ac:dyDescent="0.25">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Centre</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LP ADMISYS 3A</v>
      </c>
    </row>
    <row r="282" spans="1:8" x14ac:dyDescent="0.25">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LP ADMISYS 3A</v>
      </c>
    </row>
    <row r="283" spans="1:8" x14ac:dyDescent="0.25">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LP ADMISYS 3A</v>
      </c>
    </row>
    <row r="284" spans="1:8" x14ac:dyDescent="0.25">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LP ADMISYS 3A</v>
      </c>
    </row>
    <row r="285" spans="1:8" x14ac:dyDescent="0.25">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LP ADMISYS 3A</v>
      </c>
    </row>
    <row r="286" spans="1:8" x14ac:dyDescent="0.25">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LP ADMISYS 3A</v>
      </c>
    </row>
    <row r="287" spans="1:8" x14ac:dyDescent="0.25">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LP ADMISYS 3A</v>
      </c>
    </row>
    <row r="288" spans="1:8" x14ac:dyDescent="0.25">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LP ADMISYS 3A</v>
      </c>
    </row>
    <row r="289" spans="1:8" x14ac:dyDescent="0.25">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LP ADMISYS 3A</v>
      </c>
    </row>
    <row r="290" spans="1:8" x14ac:dyDescent="0.25">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LP ADMISYS 3A</v>
      </c>
    </row>
    <row r="291" spans="1:8" x14ac:dyDescent="0.25">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LP ADMISYS 3A</v>
      </c>
    </row>
    <row r="292" spans="1:8" x14ac:dyDescent="0.25">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LP ADMISYS 3A</v>
      </c>
    </row>
    <row r="293" spans="1:8" x14ac:dyDescent="0.25">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LP ADMISYS 3A</v>
      </c>
    </row>
    <row r="294" spans="1:8" x14ac:dyDescent="0.25">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LP ADMISYS 3A</v>
      </c>
    </row>
    <row r="295" spans="1:8" x14ac:dyDescent="0.25">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LP ADMISYS 3A</v>
      </c>
    </row>
    <row r="296" spans="1:8" x14ac:dyDescent="0.25">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LP ADMISYS 3A</v>
      </c>
    </row>
    <row r="297" spans="1:8" x14ac:dyDescent="0.25">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LP ADMISYS 3A</v>
      </c>
    </row>
    <row r="298" spans="1:8" x14ac:dyDescent="0.25">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LP ADMISYS 3A</v>
      </c>
    </row>
    <row r="299" spans="1:8" x14ac:dyDescent="0.25">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LP ADMISYS 3A</v>
      </c>
    </row>
    <row r="300" spans="1:8" x14ac:dyDescent="0.25">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LP ADMISYS 3A</v>
      </c>
    </row>
    <row r="301" spans="1:8" x14ac:dyDescent="0.25">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LP ADMISYS 3A</v>
      </c>
    </row>
    <row r="302" spans="1:8" x14ac:dyDescent="0.25">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LP ADMISYS 3A</v>
      </c>
    </row>
    <row r="303" spans="1:8" x14ac:dyDescent="0.25">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LP ADMISYS 3A</v>
      </c>
    </row>
    <row r="304" spans="1:8" x14ac:dyDescent="0.25">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LP ADMISYS 3A</v>
      </c>
    </row>
    <row r="305" spans="1:8" x14ac:dyDescent="0.25">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LP ADMISYS 3A</v>
      </c>
    </row>
    <row r="306" spans="1:8" x14ac:dyDescent="0.25">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LP ADMISYS 3A</v>
      </c>
    </row>
    <row r="307" spans="1:8" x14ac:dyDescent="0.25">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LP ADMISYS 3A</v>
      </c>
    </row>
    <row r="308" spans="1:8" x14ac:dyDescent="0.25">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LP ADMISYS 3A</v>
      </c>
    </row>
    <row r="309" spans="1:8" x14ac:dyDescent="0.25">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LP ADMISYS 3A</v>
      </c>
    </row>
    <row r="310" spans="1:8" x14ac:dyDescent="0.25">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LP ADMISYS 3A</v>
      </c>
    </row>
    <row r="311" spans="1:8" x14ac:dyDescent="0.25">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LP ADMISYS 3A</v>
      </c>
    </row>
    <row r="312" spans="1:8" x14ac:dyDescent="0.25">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LP ADMISYS 3A</v>
      </c>
    </row>
    <row r="313" spans="1:8" x14ac:dyDescent="0.25">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LP ADMISYS 3A</v>
      </c>
    </row>
    <row r="314" spans="1:8" x14ac:dyDescent="0.25">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Examens</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LP ADMISYS 3A</v>
      </c>
    </row>
    <row r="315" spans="1:8" x14ac:dyDescent="0.25">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Examens</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LP ADMISYS 3A</v>
      </c>
    </row>
    <row r="316" spans="1:8" x14ac:dyDescent="0.25">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Examens</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LP ADMISYS 3A</v>
      </c>
    </row>
    <row r="317" spans="1:8" x14ac:dyDescent="0.25">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Examens</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LP ADMISYS 3A</v>
      </c>
    </row>
    <row r="318" spans="1:8" x14ac:dyDescent="0.25">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Examens</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LP ADMISYS 3A</v>
      </c>
    </row>
    <row r="319" spans="1:8" x14ac:dyDescent="0.25">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Examens</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LP ADMISYS 3A</v>
      </c>
    </row>
    <row r="320" spans="1:8" x14ac:dyDescent="0.25">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Centre</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LP ADMISYS 3A</v>
      </c>
    </row>
    <row r="321" spans="1:8" x14ac:dyDescent="0.25">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Centre</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LP ADMISYS 3A</v>
      </c>
    </row>
    <row r="322" spans="1:8" x14ac:dyDescent="0.25">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Centre</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LP ADMISYS 3A</v>
      </c>
    </row>
    <row r="323" spans="1:8" x14ac:dyDescent="0.25">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Centre</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LP ADMISYS 3A</v>
      </c>
    </row>
    <row r="324" spans="1:8" x14ac:dyDescent="0.25">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LP ADMISYS 3A</v>
      </c>
    </row>
    <row r="325" spans="1:8" x14ac:dyDescent="0.25">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LP ADMISYS 3A</v>
      </c>
    </row>
    <row r="326" spans="1:8" x14ac:dyDescent="0.25">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LP ADMISYS 3A</v>
      </c>
    </row>
    <row r="327" spans="1:8" x14ac:dyDescent="0.25">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LP ADMISYS 3A</v>
      </c>
    </row>
    <row r="328" spans="1:8" x14ac:dyDescent="0.25">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Centre</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LP ADMISYS 3A</v>
      </c>
    </row>
    <row r="329" spans="1:8" x14ac:dyDescent="0.25">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Centre</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LP ADMISYS 3A</v>
      </c>
    </row>
    <row r="330" spans="1:8" x14ac:dyDescent="0.25">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Centre</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LP ADMISYS 3A</v>
      </c>
    </row>
    <row r="331" spans="1:8" x14ac:dyDescent="0.25">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Centre</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LP ADMISYS 3A</v>
      </c>
    </row>
    <row r="332" spans="1:8" x14ac:dyDescent="0.25">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Centre</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LP ADMISYS 3A</v>
      </c>
    </row>
    <row r="333" spans="1:8" x14ac:dyDescent="0.25">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Centre</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LP ADMISYS 3A</v>
      </c>
    </row>
    <row r="334" spans="1:8" x14ac:dyDescent="0.25">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Centre</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LP ADMISYS 3A</v>
      </c>
    </row>
    <row r="335" spans="1:8" x14ac:dyDescent="0.25">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Centre</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LP ADMISYS 3A</v>
      </c>
    </row>
    <row r="336" spans="1:8" x14ac:dyDescent="0.25">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Centre</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LP ADMISYS 3A</v>
      </c>
    </row>
    <row r="337" spans="1:8" x14ac:dyDescent="0.25">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Centre</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LP ADMISYS 3A</v>
      </c>
    </row>
    <row r="338" spans="1:8" x14ac:dyDescent="0.25">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LP ADMISYS 3A</v>
      </c>
    </row>
    <row r="339" spans="1:8" x14ac:dyDescent="0.25">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LP ADMISYS 3A</v>
      </c>
    </row>
    <row r="340" spans="1:8" x14ac:dyDescent="0.25">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LP ADMISYS 3A</v>
      </c>
    </row>
    <row r="341" spans="1:8" x14ac:dyDescent="0.25">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LP ADMISYS 3A</v>
      </c>
    </row>
    <row r="342" spans="1:8" x14ac:dyDescent="0.25">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LP ADMISYS 3A</v>
      </c>
    </row>
    <row r="343" spans="1:8" x14ac:dyDescent="0.25">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LP ADMISYS 3A</v>
      </c>
    </row>
    <row r="344" spans="1:8" x14ac:dyDescent="0.25">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LP ADMISYS 3A</v>
      </c>
    </row>
    <row r="345" spans="1:8" x14ac:dyDescent="0.25">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LP ADMISYS 3A</v>
      </c>
    </row>
    <row r="346" spans="1:8" x14ac:dyDescent="0.25">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LP ADMISYS 3A</v>
      </c>
    </row>
    <row r="347" spans="1:8" x14ac:dyDescent="0.25">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LP ADMISYS 3A</v>
      </c>
    </row>
    <row r="348" spans="1:8" x14ac:dyDescent="0.25">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LP ADMISYS 3A</v>
      </c>
    </row>
    <row r="349" spans="1:8" x14ac:dyDescent="0.25">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LP ADMISYS 3A</v>
      </c>
    </row>
    <row r="350" spans="1:8" x14ac:dyDescent="0.25">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LP ADMISYS 3A</v>
      </c>
    </row>
    <row r="351" spans="1:8" x14ac:dyDescent="0.25">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LP ADMISYS 3A</v>
      </c>
    </row>
    <row r="352" spans="1:8" x14ac:dyDescent="0.25">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LP ADMISYS 3A</v>
      </c>
    </row>
    <row r="353" spans="1:8" x14ac:dyDescent="0.25">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LP ADMISYS 3A</v>
      </c>
    </row>
    <row r="354" spans="1:8" x14ac:dyDescent="0.25">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LP ADMISYS 3A</v>
      </c>
    </row>
    <row r="355" spans="1:8" x14ac:dyDescent="0.25">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LP ADMISYS 3A</v>
      </c>
    </row>
    <row r="356" spans="1:8" x14ac:dyDescent="0.25">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LP ADMISYS 3A</v>
      </c>
    </row>
    <row r="357" spans="1:8" x14ac:dyDescent="0.25">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LP ADMISYS 3A</v>
      </c>
    </row>
    <row r="358" spans="1:8" x14ac:dyDescent="0.25">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LP ADMISYS 3A</v>
      </c>
    </row>
    <row r="359" spans="1:8" x14ac:dyDescent="0.25">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LP ADMISYS 3A</v>
      </c>
    </row>
    <row r="360" spans="1:8" x14ac:dyDescent="0.25">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LP ADMISYS 3A</v>
      </c>
    </row>
    <row r="361" spans="1:8" x14ac:dyDescent="0.25">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LP ADMISYS 3A</v>
      </c>
    </row>
    <row r="362" spans="1:8" x14ac:dyDescent="0.25">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LP ADMISYS 3A</v>
      </c>
    </row>
    <row r="363" spans="1:8" x14ac:dyDescent="0.25">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LP ADMISYS 3A</v>
      </c>
    </row>
    <row r="364" spans="1:8" x14ac:dyDescent="0.25">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LP ADMISYS 3A</v>
      </c>
    </row>
    <row r="365" spans="1:8" x14ac:dyDescent="0.25">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LP ADMISYS 3A</v>
      </c>
    </row>
    <row r="366" spans="1:8" x14ac:dyDescent="0.25">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LP ADMISYS 3A</v>
      </c>
    </row>
    <row r="367" spans="1:8" x14ac:dyDescent="0.25">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LP ADMISYS 3A</v>
      </c>
    </row>
    <row r="368" spans="1:8" x14ac:dyDescent="0.25">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LP ADMISYS 3A</v>
      </c>
    </row>
    <row r="369" spans="1:8" x14ac:dyDescent="0.25">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LP ADMISYS 3A</v>
      </c>
    </row>
    <row r="370" spans="1:8" x14ac:dyDescent="0.25">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Centre</v>
      </c>
      <c r="E370">
        <f t="shared" si="22"/>
        <v>1</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LP ADMISYS 3A</v>
      </c>
    </row>
    <row r="371" spans="1:8" x14ac:dyDescent="0.25">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Centre</v>
      </c>
      <c r="E371">
        <f t="shared" si="22"/>
        <v>1</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LP ADMISYS 3A</v>
      </c>
    </row>
    <row r="372" spans="1:8" x14ac:dyDescent="0.25">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Centre</v>
      </c>
      <c r="E372">
        <f t="shared" si="22"/>
        <v>1</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LP ADMISYS 3A</v>
      </c>
    </row>
    <row r="373" spans="1:8" x14ac:dyDescent="0.25">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Centre</v>
      </c>
      <c r="E373">
        <f t="shared" si="22"/>
        <v>1</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LP ADMISYS 3A</v>
      </c>
    </row>
    <row r="374" spans="1:8" x14ac:dyDescent="0.25">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Centre</v>
      </c>
      <c r="E374">
        <f t="shared" si="22"/>
        <v>1</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LP ADMISYS 3A</v>
      </c>
    </row>
    <row r="375" spans="1:8" x14ac:dyDescent="0.25">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Centre</v>
      </c>
      <c r="E375">
        <f t="shared" si="22"/>
        <v>1</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LP ADMISYS 3A</v>
      </c>
    </row>
    <row r="376" spans="1:8" x14ac:dyDescent="0.25">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Centre</v>
      </c>
      <c r="E376">
        <f t="shared" si="22"/>
        <v>1</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LP ADMISYS 3A</v>
      </c>
    </row>
    <row r="377" spans="1:8" x14ac:dyDescent="0.25">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Centre</v>
      </c>
      <c r="E377">
        <f t="shared" si="22"/>
        <v>1</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LP ADMISYS 3A</v>
      </c>
    </row>
    <row r="378" spans="1:8" x14ac:dyDescent="0.25">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Centre</v>
      </c>
      <c r="E378">
        <f t="shared" si="22"/>
        <v>1</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LP ADMISYS 3A</v>
      </c>
    </row>
    <row r="379" spans="1:8" x14ac:dyDescent="0.25">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Centre</v>
      </c>
      <c r="E379">
        <f t="shared" si="22"/>
        <v>1</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LP ADMISYS 3A</v>
      </c>
    </row>
    <row r="380" spans="1:8" x14ac:dyDescent="0.25">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LP ADMISYS 3A</v>
      </c>
    </row>
    <row r="381" spans="1:8" x14ac:dyDescent="0.25">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LP ADMISYS 3A</v>
      </c>
    </row>
    <row r="382" spans="1:8" x14ac:dyDescent="0.25">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LP ADMISYS 3A</v>
      </c>
    </row>
    <row r="383" spans="1:8" x14ac:dyDescent="0.25">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LP ADMISYS 3A</v>
      </c>
    </row>
    <row r="384" spans="1:8" x14ac:dyDescent="0.25">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LP ADMISYS 3A</v>
      </c>
    </row>
    <row r="385" spans="1:8" x14ac:dyDescent="0.25">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LP ADMISYS 3A</v>
      </c>
    </row>
    <row r="386" spans="1:8" x14ac:dyDescent="0.25">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LP ADMISYS 3A</v>
      </c>
    </row>
    <row r="387" spans="1:8" x14ac:dyDescent="0.25">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LP ADMISYS 3A</v>
      </c>
    </row>
    <row r="388" spans="1:8" x14ac:dyDescent="0.25">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LP ADMISYS 3A</v>
      </c>
    </row>
    <row r="389" spans="1:8" x14ac:dyDescent="0.25">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LP ADMISYS 3A</v>
      </c>
    </row>
    <row r="390" spans="1:8" x14ac:dyDescent="0.25">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LP ADMISYS 3A</v>
      </c>
    </row>
    <row r="391" spans="1:8" x14ac:dyDescent="0.25">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LP ADMISYS 3A</v>
      </c>
    </row>
    <row r="392" spans="1:8" x14ac:dyDescent="0.25">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LP ADMISYS 3A</v>
      </c>
    </row>
    <row r="393" spans="1:8" x14ac:dyDescent="0.25">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LP ADMISYS 3A</v>
      </c>
    </row>
    <row r="394" spans="1:8" x14ac:dyDescent="0.25">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LP ADMISYS 3A</v>
      </c>
    </row>
    <row r="395" spans="1:8" x14ac:dyDescent="0.25">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LP ADMISYS 3A</v>
      </c>
    </row>
    <row r="396" spans="1:8" x14ac:dyDescent="0.25">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LP ADMISYS 3A</v>
      </c>
    </row>
    <row r="397" spans="1:8" x14ac:dyDescent="0.25">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LP ADMISYS 3A</v>
      </c>
    </row>
    <row r="398" spans="1:8" x14ac:dyDescent="0.25">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LP ADMISYS 3A</v>
      </c>
    </row>
    <row r="399" spans="1:8" x14ac:dyDescent="0.25">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LP ADMISYS 3A</v>
      </c>
    </row>
    <row r="400" spans="1:8" x14ac:dyDescent="0.25">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LP ADMISYS 3A</v>
      </c>
    </row>
    <row r="401" spans="1:8" x14ac:dyDescent="0.25">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LP ADMISYS 3A</v>
      </c>
    </row>
    <row r="402" spans="1:8" x14ac:dyDescent="0.25">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LP ADMISYS 3A</v>
      </c>
    </row>
    <row r="403" spans="1:8" x14ac:dyDescent="0.25">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LP ADMISYS 3A</v>
      </c>
    </row>
    <row r="404" spans="1:8" x14ac:dyDescent="0.25">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LP ADMISYS 3A</v>
      </c>
    </row>
    <row r="405" spans="1:8" x14ac:dyDescent="0.25">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LP ADMISYS 3A</v>
      </c>
    </row>
    <row r="406" spans="1:8" x14ac:dyDescent="0.25">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LP ADMISYS 3A</v>
      </c>
    </row>
    <row r="407" spans="1:8" x14ac:dyDescent="0.25">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LP ADMISYS 3A</v>
      </c>
    </row>
    <row r="408" spans="1:8" x14ac:dyDescent="0.25">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LP ADMISYS 3A</v>
      </c>
    </row>
    <row r="409" spans="1:8" x14ac:dyDescent="0.25">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LP ADMISYS 3A</v>
      </c>
    </row>
    <row r="410" spans="1:8" x14ac:dyDescent="0.25">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LP ADMISYS 3A</v>
      </c>
    </row>
    <row r="411" spans="1:8" x14ac:dyDescent="0.25">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LP ADMISYS 3A</v>
      </c>
    </row>
    <row r="412" spans="1:8" x14ac:dyDescent="0.25">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Centre</v>
      </c>
      <c r="E412">
        <f t="shared" si="26"/>
        <v>1</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LP ADMISYS 3A</v>
      </c>
    </row>
    <row r="413" spans="1:8" x14ac:dyDescent="0.25">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Centre</v>
      </c>
      <c r="E413">
        <f t="shared" si="26"/>
        <v>1</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LP ADMISYS 3A</v>
      </c>
    </row>
    <row r="414" spans="1:8" x14ac:dyDescent="0.25">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Centre</v>
      </c>
      <c r="E414">
        <f t="shared" si="26"/>
        <v>1</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LP ADMISYS 3A</v>
      </c>
    </row>
    <row r="415" spans="1:8" x14ac:dyDescent="0.25">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Centre</v>
      </c>
      <c r="E415">
        <f t="shared" si="26"/>
        <v>1</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LP ADMISYS 3A</v>
      </c>
    </row>
    <row r="416" spans="1:8" x14ac:dyDescent="0.25">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Centre</v>
      </c>
      <c r="E416">
        <f t="shared" si="26"/>
        <v>1</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LP ADMISYS 3A</v>
      </c>
    </row>
    <row r="417" spans="1:8" x14ac:dyDescent="0.25">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Centre</v>
      </c>
      <c r="E417">
        <f t="shared" si="26"/>
        <v>1</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LP ADMISYS 3A</v>
      </c>
    </row>
    <row r="418" spans="1:8" x14ac:dyDescent="0.25">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Centre</v>
      </c>
      <c r="E418">
        <f t="shared" si="26"/>
        <v>1</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LP ADMISYS 3A</v>
      </c>
    </row>
    <row r="419" spans="1:8" x14ac:dyDescent="0.25">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Centre</v>
      </c>
      <c r="E419">
        <f t="shared" si="26"/>
        <v>1</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LP ADMISYS 3A</v>
      </c>
    </row>
    <row r="420" spans="1:8" x14ac:dyDescent="0.25">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Centre</v>
      </c>
      <c r="E420">
        <f t="shared" si="26"/>
        <v>1</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LP ADMISYS 3A</v>
      </c>
    </row>
    <row r="421" spans="1:8" x14ac:dyDescent="0.25">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Centre</v>
      </c>
      <c r="E421">
        <f t="shared" si="26"/>
        <v>1</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LP ADMISYS 3A</v>
      </c>
    </row>
    <row r="422" spans="1:8" x14ac:dyDescent="0.25">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LP ADMISYS 3A</v>
      </c>
    </row>
    <row r="423" spans="1:8" x14ac:dyDescent="0.25">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LP ADMISYS 3A</v>
      </c>
    </row>
    <row r="424" spans="1:8" x14ac:dyDescent="0.25">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LP ADMISYS 3A</v>
      </c>
    </row>
    <row r="425" spans="1:8" x14ac:dyDescent="0.25">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LP ADMISYS 3A</v>
      </c>
    </row>
    <row r="426" spans="1:8" x14ac:dyDescent="0.25">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Centre</v>
      </c>
      <c r="E426">
        <f t="shared" si="26"/>
        <v>1</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LP ADMISYS 3A</v>
      </c>
    </row>
    <row r="427" spans="1:8" x14ac:dyDescent="0.25">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Centre</v>
      </c>
      <c r="E427">
        <f t="shared" si="26"/>
        <v>1</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LP ADMISYS 3A</v>
      </c>
    </row>
    <row r="428" spans="1:8" x14ac:dyDescent="0.25">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Centre</v>
      </c>
      <c r="E428">
        <f t="shared" si="26"/>
        <v>1</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LP ADMISYS 3A</v>
      </c>
    </row>
    <row r="429" spans="1:8" x14ac:dyDescent="0.25">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Centre</v>
      </c>
      <c r="E429">
        <f t="shared" si="26"/>
        <v>1</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LP ADMISYS 3A</v>
      </c>
    </row>
    <row r="430" spans="1:8" x14ac:dyDescent="0.25">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Centre</v>
      </c>
      <c r="E430">
        <f t="shared" si="26"/>
        <v>1</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LP ADMISYS 3A</v>
      </c>
    </row>
    <row r="431" spans="1:8" x14ac:dyDescent="0.25">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Centre</v>
      </c>
      <c r="E431">
        <f t="shared" si="26"/>
        <v>1</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LP ADMISYS 3A</v>
      </c>
    </row>
    <row r="432" spans="1:8" x14ac:dyDescent="0.25">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Centre</v>
      </c>
      <c r="E432">
        <f t="shared" si="26"/>
        <v>1</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LP ADMISYS 3A</v>
      </c>
    </row>
    <row r="433" spans="1:8" x14ac:dyDescent="0.25">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Centre</v>
      </c>
      <c r="E433">
        <f t="shared" si="26"/>
        <v>1</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LP ADMISYS 3A</v>
      </c>
    </row>
    <row r="434" spans="1:8" x14ac:dyDescent="0.25">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Centre</v>
      </c>
      <c r="E434">
        <f t="shared" si="26"/>
        <v>1</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LP ADMISYS 3A</v>
      </c>
    </row>
    <row r="435" spans="1:8" x14ac:dyDescent="0.25">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Centre</v>
      </c>
      <c r="E435">
        <f t="shared" si="26"/>
        <v>1</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LP ADMISYS 3A</v>
      </c>
    </row>
    <row r="436" spans="1:8" x14ac:dyDescent="0.25">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LP ADMISYS 3A</v>
      </c>
    </row>
    <row r="437" spans="1:8" x14ac:dyDescent="0.25">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LP ADMISYS 3A</v>
      </c>
    </row>
    <row r="438" spans="1:8" x14ac:dyDescent="0.25">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LP ADMISYS 3A</v>
      </c>
    </row>
    <row r="439" spans="1:8" x14ac:dyDescent="0.25">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LP ADMISYS 3A</v>
      </c>
    </row>
    <row r="440" spans="1:8" x14ac:dyDescent="0.25">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LP ADMISYS 3A</v>
      </c>
    </row>
    <row r="441" spans="1:8" x14ac:dyDescent="0.25">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LP ADMISYS 3A</v>
      </c>
    </row>
    <row r="442" spans="1:8" x14ac:dyDescent="0.25">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LP ADMISYS 3A</v>
      </c>
    </row>
    <row r="443" spans="1:8" x14ac:dyDescent="0.25">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LP ADMISYS 3A</v>
      </c>
    </row>
    <row r="444" spans="1:8" x14ac:dyDescent="0.25">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LP ADMISYS 3A</v>
      </c>
    </row>
    <row r="445" spans="1:8" x14ac:dyDescent="0.25">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LP ADMISYS 3A</v>
      </c>
    </row>
    <row r="446" spans="1:8" x14ac:dyDescent="0.25">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LP ADMISYS 3A</v>
      </c>
    </row>
    <row r="447" spans="1:8" x14ac:dyDescent="0.25">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LP ADMISYS 3A</v>
      </c>
    </row>
    <row r="448" spans="1:8" x14ac:dyDescent="0.25">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LP ADMISYS 3A</v>
      </c>
    </row>
    <row r="449" spans="1:8" x14ac:dyDescent="0.25">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LP ADMISYS 3A</v>
      </c>
    </row>
    <row r="450" spans="1:8" x14ac:dyDescent="0.25">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LP ADMISYS 3A</v>
      </c>
    </row>
    <row r="451" spans="1:8" x14ac:dyDescent="0.25">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LP ADMISYS 3A</v>
      </c>
    </row>
    <row r="452" spans="1:8" x14ac:dyDescent="0.25">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LP ADMISYS 3A</v>
      </c>
    </row>
    <row r="453" spans="1:8" x14ac:dyDescent="0.25">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LP ADMISYS 3A</v>
      </c>
    </row>
    <row r="454" spans="1:8" x14ac:dyDescent="0.25">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LP ADMISYS 3A</v>
      </c>
    </row>
    <row r="455" spans="1:8" x14ac:dyDescent="0.25">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LP ADMISYS 3A</v>
      </c>
    </row>
    <row r="456" spans="1:8" x14ac:dyDescent="0.25">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LP ADMISYS 3A</v>
      </c>
    </row>
    <row r="457" spans="1:8" x14ac:dyDescent="0.25">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LP ADMISYS 3A</v>
      </c>
    </row>
    <row r="458" spans="1:8" x14ac:dyDescent="0.25">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LP ADMISYS 3A</v>
      </c>
    </row>
    <row r="459" spans="1:8" x14ac:dyDescent="0.25">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LP ADMISYS 3A</v>
      </c>
    </row>
    <row r="460" spans="1:8" x14ac:dyDescent="0.25">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LP ADMISYS 3A</v>
      </c>
    </row>
    <row r="461" spans="1:8" x14ac:dyDescent="0.25">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LP ADMISYS 3A</v>
      </c>
    </row>
    <row r="462" spans="1:8" x14ac:dyDescent="0.25">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LP ADMISYS 3A</v>
      </c>
    </row>
    <row r="463" spans="1:8" x14ac:dyDescent="0.25">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LP ADMISYS 3A</v>
      </c>
    </row>
    <row r="464" spans="1:8" x14ac:dyDescent="0.25">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LP ADMISYS 3A</v>
      </c>
    </row>
    <row r="465" spans="1:8" x14ac:dyDescent="0.25">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LP ADMISYS 3A</v>
      </c>
    </row>
    <row r="466" spans="1:8" x14ac:dyDescent="0.25">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LP ADMISYS 3A</v>
      </c>
    </row>
    <row r="467" spans="1:8" x14ac:dyDescent="0.25">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LP ADMISYS 3A</v>
      </c>
    </row>
    <row r="468" spans="1:8" x14ac:dyDescent="0.25">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Centre</v>
      </c>
      <c r="E468">
        <f t="shared" si="30"/>
        <v>1</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LP ADMISYS 3A</v>
      </c>
    </row>
    <row r="469" spans="1:8" x14ac:dyDescent="0.25">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Centre</v>
      </c>
      <c r="E469">
        <f t="shared" si="30"/>
        <v>1</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LP ADMISYS 3A</v>
      </c>
    </row>
    <row r="470" spans="1:8" x14ac:dyDescent="0.25">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Centre</v>
      </c>
      <c r="E470">
        <f t="shared" si="30"/>
        <v>1</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LP ADMISYS 3A</v>
      </c>
    </row>
    <row r="471" spans="1:8" x14ac:dyDescent="0.25">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Centre</v>
      </c>
      <c r="E471">
        <f t="shared" si="30"/>
        <v>1</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LP ADMISYS 3A</v>
      </c>
    </row>
    <row r="472" spans="1:8" x14ac:dyDescent="0.25">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Centre</v>
      </c>
      <c r="E472">
        <f t="shared" si="30"/>
        <v>1</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LP ADMISYS 3A</v>
      </c>
    </row>
    <row r="473" spans="1:8" x14ac:dyDescent="0.25">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Centre</v>
      </c>
      <c r="E473">
        <f t="shared" si="30"/>
        <v>1</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LP ADMISYS 3A</v>
      </c>
    </row>
    <row r="474" spans="1:8" x14ac:dyDescent="0.25">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Centre</v>
      </c>
      <c r="E474">
        <f t="shared" si="30"/>
        <v>1</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LP ADMISYS 3A</v>
      </c>
    </row>
    <row r="475" spans="1:8" x14ac:dyDescent="0.25">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Centre</v>
      </c>
      <c r="E475">
        <f t="shared" si="30"/>
        <v>1</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LP ADMISYS 3A</v>
      </c>
    </row>
    <row r="476" spans="1:8" x14ac:dyDescent="0.25">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Centre</v>
      </c>
      <c r="E476">
        <f t="shared" si="30"/>
        <v>1</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LP ADMISYS 3A</v>
      </c>
    </row>
    <row r="477" spans="1:8" x14ac:dyDescent="0.25">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Centre</v>
      </c>
      <c r="E477">
        <f t="shared" si="30"/>
        <v>1</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LP ADMISYS 3A</v>
      </c>
    </row>
    <row r="478" spans="1:8" x14ac:dyDescent="0.25">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LP ADMISYS 3A</v>
      </c>
    </row>
    <row r="479" spans="1:8" x14ac:dyDescent="0.25">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LP ADMISYS 3A</v>
      </c>
    </row>
    <row r="480" spans="1:8" x14ac:dyDescent="0.25">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LP ADMISYS 3A</v>
      </c>
    </row>
    <row r="481" spans="1:8" x14ac:dyDescent="0.25">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LP ADMISYS 3A</v>
      </c>
    </row>
    <row r="482" spans="1:8" x14ac:dyDescent="0.25">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LP ADMISYS 3A</v>
      </c>
    </row>
    <row r="483" spans="1:8" x14ac:dyDescent="0.25">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LP ADMISYS 3A</v>
      </c>
    </row>
    <row r="484" spans="1:8" x14ac:dyDescent="0.25">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Centre</v>
      </c>
      <c r="E484">
        <f t="shared" si="30"/>
        <v>1</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LP ADMISYS 3A</v>
      </c>
    </row>
    <row r="485" spans="1:8" x14ac:dyDescent="0.25">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Centre</v>
      </c>
      <c r="E485">
        <f t="shared" si="30"/>
        <v>1</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LP ADMISYS 3A</v>
      </c>
    </row>
    <row r="486" spans="1:8" x14ac:dyDescent="0.25">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Centre</v>
      </c>
      <c r="E486">
        <f t="shared" si="30"/>
        <v>1</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LP ADMISYS 3A</v>
      </c>
    </row>
    <row r="487" spans="1:8" x14ac:dyDescent="0.25">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Centre</v>
      </c>
      <c r="E487">
        <f t="shared" si="30"/>
        <v>1</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LP ADMISYS 3A</v>
      </c>
    </row>
    <row r="488" spans="1:8" x14ac:dyDescent="0.25">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Centre</v>
      </c>
      <c r="E488">
        <f t="shared" si="30"/>
        <v>1</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LP ADMISYS 3A</v>
      </c>
    </row>
    <row r="489" spans="1:8" x14ac:dyDescent="0.25">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Centre</v>
      </c>
      <c r="E489">
        <f t="shared" si="30"/>
        <v>1</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LP ADMISYS 3A</v>
      </c>
    </row>
    <row r="490" spans="1:8" x14ac:dyDescent="0.25">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Centre</v>
      </c>
      <c r="E490">
        <f t="shared" si="30"/>
        <v>1</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LP ADMISYS 3A</v>
      </c>
    </row>
    <row r="491" spans="1:8" x14ac:dyDescent="0.25">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Centre</v>
      </c>
      <c r="E491">
        <f t="shared" si="30"/>
        <v>1</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LP ADMISYS 3A</v>
      </c>
    </row>
    <row r="492" spans="1:8" x14ac:dyDescent="0.25">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LP ADMISYS 3A</v>
      </c>
    </row>
    <row r="493" spans="1:8" x14ac:dyDescent="0.25">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LP ADMISYS 3A</v>
      </c>
    </row>
    <row r="494" spans="1:8" x14ac:dyDescent="0.25">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LP ADMISYS 3A</v>
      </c>
    </row>
    <row r="495" spans="1:8" x14ac:dyDescent="0.25">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LP ADMISYS 3A</v>
      </c>
    </row>
    <row r="496" spans="1:8" x14ac:dyDescent="0.25">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Examens</v>
      </c>
      <c r="E496">
        <f t="shared" si="30"/>
        <v>1</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LP ADMISYS 3A</v>
      </c>
    </row>
    <row r="497" spans="1:8" x14ac:dyDescent="0.25">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Examens</v>
      </c>
      <c r="E497">
        <f t="shared" si="30"/>
        <v>1</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LP ADMISYS 3A</v>
      </c>
    </row>
    <row r="498" spans="1:8" x14ac:dyDescent="0.25">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Examens</v>
      </c>
      <c r="E498">
        <f t="shared" si="30"/>
        <v>1</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LP ADMISYS 3A</v>
      </c>
    </row>
    <row r="499" spans="1:8" x14ac:dyDescent="0.25">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Examens</v>
      </c>
      <c r="E499">
        <f t="shared" si="30"/>
        <v>1</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LP ADMISYS 3A</v>
      </c>
    </row>
    <row r="500" spans="1:8" x14ac:dyDescent="0.25">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Examens</v>
      </c>
      <c r="E500">
        <f t="shared" si="30"/>
        <v>1</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LP ADMISYS 3A</v>
      </c>
    </row>
    <row r="501" spans="1:8" x14ac:dyDescent="0.25">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Examens</v>
      </c>
      <c r="E501">
        <f t="shared" si="30"/>
        <v>1</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LP ADMISYS 3A</v>
      </c>
    </row>
    <row r="502" spans="1:8" x14ac:dyDescent="0.25">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Examens</v>
      </c>
      <c r="E502">
        <f t="shared" si="30"/>
        <v>1</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LP ADMISYS 3A</v>
      </c>
    </row>
    <row r="503" spans="1:8" x14ac:dyDescent="0.25">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Examens</v>
      </c>
      <c r="E503">
        <f t="shared" si="30"/>
        <v>1</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LP ADMISYS 3A</v>
      </c>
    </row>
    <row r="504" spans="1:8" x14ac:dyDescent="0.25">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Examens</v>
      </c>
      <c r="E504">
        <f t="shared" si="30"/>
        <v>1</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LP ADMISYS 3A</v>
      </c>
    </row>
    <row r="505" spans="1:8" x14ac:dyDescent="0.25">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Examens</v>
      </c>
      <c r="E505">
        <f t="shared" si="30"/>
        <v>1</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LP ADMISYS 3A</v>
      </c>
    </row>
    <row r="506" spans="1:8" x14ac:dyDescent="0.25">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LP ADMISYS 3A</v>
      </c>
    </row>
    <row r="507" spans="1:8" x14ac:dyDescent="0.25">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LP ADMISYS 3A</v>
      </c>
    </row>
    <row r="508" spans="1:8" x14ac:dyDescent="0.25">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LP ADMISYS 3A</v>
      </c>
    </row>
    <row r="509" spans="1:8" x14ac:dyDescent="0.25">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LP ADMISYS 3A</v>
      </c>
    </row>
    <row r="510" spans="1:8" x14ac:dyDescent="0.25">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LP ADMISYS 3A</v>
      </c>
    </row>
    <row r="511" spans="1:8" x14ac:dyDescent="0.25">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LP ADMISYS 3A</v>
      </c>
    </row>
    <row r="512" spans="1:8" x14ac:dyDescent="0.25">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LP ADMISYS 3A</v>
      </c>
    </row>
    <row r="513" spans="1:8" x14ac:dyDescent="0.25">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LP ADMISYS 3A</v>
      </c>
    </row>
    <row r="514" spans="1:8" x14ac:dyDescent="0.25">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LP ADMISYS 3A</v>
      </c>
    </row>
    <row r="515" spans="1:8" x14ac:dyDescent="0.25">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LP ADMISYS 3A</v>
      </c>
    </row>
    <row r="516" spans="1:8" x14ac:dyDescent="0.25">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LP ADMISYS 3A</v>
      </c>
    </row>
    <row r="517" spans="1:8" x14ac:dyDescent="0.25">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LP ADMISYS 3A</v>
      </c>
    </row>
    <row r="518" spans="1:8" x14ac:dyDescent="0.25">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LP ADMISYS 3A</v>
      </c>
    </row>
    <row r="519" spans="1:8" x14ac:dyDescent="0.25">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LP ADMISYS 3A</v>
      </c>
    </row>
    <row r="520" spans="1:8" x14ac:dyDescent="0.25">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LP ADMISYS 3A</v>
      </c>
    </row>
    <row r="521" spans="1:8" x14ac:dyDescent="0.25">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LP ADMISYS 3A</v>
      </c>
    </row>
    <row r="522" spans="1:8" x14ac:dyDescent="0.25">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LP ADMISYS 3A</v>
      </c>
    </row>
    <row r="523" spans="1:8" x14ac:dyDescent="0.25">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LP ADMISYS 3A</v>
      </c>
    </row>
    <row r="524" spans="1:8" x14ac:dyDescent="0.25">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LP ADMISYS 3A</v>
      </c>
    </row>
    <row r="525" spans="1:8" x14ac:dyDescent="0.25">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LP ADMISYS 3A</v>
      </c>
    </row>
    <row r="526" spans="1:8" x14ac:dyDescent="0.25">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LP ADMISYS 3A</v>
      </c>
    </row>
    <row r="527" spans="1:8" x14ac:dyDescent="0.25">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LP ADMISYS 3A</v>
      </c>
    </row>
    <row r="528" spans="1:8" x14ac:dyDescent="0.25">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LP ADMISYS 3A</v>
      </c>
    </row>
    <row r="529" spans="1:8" x14ac:dyDescent="0.25">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LP ADMISYS 3A</v>
      </c>
    </row>
    <row r="530" spans="1:8" x14ac:dyDescent="0.25">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LP ADMISYS 3A</v>
      </c>
    </row>
    <row r="531" spans="1:8" x14ac:dyDescent="0.25">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LP ADMISYS 3A</v>
      </c>
    </row>
    <row r="532" spans="1:8" x14ac:dyDescent="0.25">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LP ADMISYS 3A</v>
      </c>
    </row>
    <row r="533" spans="1:8" x14ac:dyDescent="0.25">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LP ADMISYS 3A</v>
      </c>
    </row>
    <row r="534" spans="1:8" x14ac:dyDescent="0.25">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LP ADMISYS 3A</v>
      </c>
    </row>
    <row r="535" spans="1:8" x14ac:dyDescent="0.25">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LP ADMISYS 3A</v>
      </c>
    </row>
    <row r="536" spans="1:8" x14ac:dyDescent="0.25">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LP ADMISYS 3A</v>
      </c>
    </row>
    <row r="537" spans="1:8" x14ac:dyDescent="0.25">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LP ADMISYS 3A</v>
      </c>
    </row>
    <row r="538" spans="1:8" x14ac:dyDescent="0.25">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LP ADMISYS 3A</v>
      </c>
    </row>
    <row r="539" spans="1:8" x14ac:dyDescent="0.25">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LP ADMISYS 3A</v>
      </c>
    </row>
    <row r="540" spans="1:8" x14ac:dyDescent="0.25">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LP ADMISYS 3A</v>
      </c>
    </row>
    <row r="541" spans="1:8" x14ac:dyDescent="0.25">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LP ADMISYS 3A</v>
      </c>
    </row>
    <row r="542" spans="1:8" x14ac:dyDescent="0.25">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LP ADMISYS 3A</v>
      </c>
    </row>
    <row r="543" spans="1:8" x14ac:dyDescent="0.25">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LP ADMISYS 3A</v>
      </c>
    </row>
    <row r="544" spans="1:8" x14ac:dyDescent="0.25">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LP ADMISYS 3A</v>
      </c>
    </row>
    <row r="545" spans="1:8" x14ac:dyDescent="0.25">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LP ADMISYS 3A</v>
      </c>
    </row>
    <row r="546" spans="1:8" x14ac:dyDescent="0.25">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LP ADMISYS 3A</v>
      </c>
    </row>
    <row r="547" spans="1:8" x14ac:dyDescent="0.25">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LP ADMISYS 3A</v>
      </c>
    </row>
    <row r="548" spans="1:8" x14ac:dyDescent="0.25">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LP ADMISYS 3A</v>
      </c>
    </row>
    <row r="549" spans="1:8" x14ac:dyDescent="0.25">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LP ADMISYS 3A</v>
      </c>
    </row>
    <row r="550" spans="1:8" x14ac:dyDescent="0.25">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LP ADMISYS 3A</v>
      </c>
    </row>
    <row r="551" spans="1:8" x14ac:dyDescent="0.25">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LP ADMISYS 3A</v>
      </c>
    </row>
    <row r="552" spans="1:8" x14ac:dyDescent="0.25">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LP ADMISYS 3A</v>
      </c>
    </row>
    <row r="553" spans="1:8" x14ac:dyDescent="0.25">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LP ADMISYS 3A</v>
      </c>
    </row>
    <row r="554" spans="1:8" x14ac:dyDescent="0.25">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LP ADMISYS 3A</v>
      </c>
    </row>
    <row r="555" spans="1:8" x14ac:dyDescent="0.25">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LP ADMISYS 3A</v>
      </c>
    </row>
    <row r="556" spans="1:8" x14ac:dyDescent="0.25">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LP ADMISYS 3A</v>
      </c>
    </row>
    <row r="557" spans="1:8" x14ac:dyDescent="0.25">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LP ADMISYS 3A</v>
      </c>
    </row>
    <row r="558" spans="1:8" x14ac:dyDescent="0.25">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LP ADMISYS 3A</v>
      </c>
    </row>
    <row r="559" spans="1:8" x14ac:dyDescent="0.25">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LP ADMISYS 3A</v>
      </c>
    </row>
    <row r="560" spans="1:8" x14ac:dyDescent="0.25">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LP ADMISYS 3A</v>
      </c>
    </row>
    <row r="561" spans="1:8" x14ac:dyDescent="0.25">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LP ADMISYS 3A</v>
      </c>
    </row>
    <row r="562" spans="1:8" x14ac:dyDescent="0.25">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LP ADMISYS 3A</v>
      </c>
    </row>
    <row r="563" spans="1:8" x14ac:dyDescent="0.25">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LP ADMISYS 3A</v>
      </c>
    </row>
    <row r="564" spans="1:8" x14ac:dyDescent="0.25">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LP ADMISYS 3A</v>
      </c>
    </row>
    <row r="565" spans="1:8" x14ac:dyDescent="0.25">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LP ADMISYS 3A</v>
      </c>
    </row>
    <row r="566" spans="1:8" x14ac:dyDescent="0.25">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LP ADMISYS 3A</v>
      </c>
    </row>
    <row r="567" spans="1:8" x14ac:dyDescent="0.25">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LP ADMISYS 3A</v>
      </c>
    </row>
    <row r="568" spans="1:8" x14ac:dyDescent="0.25">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LP ADMISYS 3A</v>
      </c>
    </row>
    <row r="569" spans="1:8" x14ac:dyDescent="0.25">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LP ADMISYS 3A</v>
      </c>
    </row>
    <row r="570" spans="1:8" x14ac:dyDescent="0.25">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LP ADMISYS 3A</v>
      </c>
    </row>
    <row r="571" spans="1:8" x14ac:dyDescent="0.25">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LP ADMISYS 3A</v>
      </c>
    </row>
    <row r="572" spans="1:8" x14ac:dyDescent="0.25">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LP ADMISYS 3A</v>
      </c>
    </row>
    <row r="573" spans="1:8" x14ac:dyDescent="0.25">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LP ADMISYS 3A</v>
      </c>
    </row>
    <row r="574" spans="1:8" x14ac:dyDescent="0.25">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LP ADMISYS 3A</v>
      </c>
    </row>
    <row r="575" spans="1:8" x14ac:dyDescent="0.25">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LP ADMISYS 3A</v>
      </c>
    </row>
    <row r="576" spans="1:8" x14ac:dyDescent="0.25">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LP ADMISYS 3A</v>
      </c>
    </row>
    <row r="577" spans="1:8" x14ac:dyDescent="0.25">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LP ADMISYS 3A</v>
      </c>
    </row>
    <row r="578" spans="1:8" x14ac:dyDescent="0.25">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LP ADMISYS 3A</v>
      </c>
    </row>
    <row r="579" spans="1:8" x14ac:dyDescent="0.25">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LP ADMISYS 3A</v>
      </c>
    </row>
    <row r="580" spans="1:8" x14ac:dyDescent="0.25">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LP ADMISYS 3A</v>
      </c>
    </row>
    <row r="581" spans="1:8" x14ac:dyDescent="0.25">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LP ADMISYS 3A</v>
      </c>
    </row>
    <row r="582" spans="1:8" x14ac:dyDescent="0.25">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LP ADMISYS 3A</v>
      </c>
    </row>
    <row r="583" spans="1:8" x14ac:dyDescent="0.25">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LP ADMISYS 3A</v>
      </c>
    </row>
    <row r="584" spans="1:8" x14ac:dyDescent="0.25">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LP ADMISYS 3A</v>
      </c>
    </row>
    <row r="585" spans="1:8" x14ac:dyDescent="0.25">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LP ADMISYS 3A</v>
      </c>
    </row>
    <row r="586" spans="1:8" x14ac:dyDescent="0.25">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LP ADMISYS 3A</v>
      </c>
    </row>
    <row r="587" spans="1:8" x14ac:dyDescent="0.25">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LP ADMISYS 3A</v>
      </c>
    </row>
    <row r="588" spans="1:8" x14ac:dyDescent="0.25">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LP ADMISYS 3A</v>
      </c>
    </row>
    <row r="589" spans="1:8" x14ac:dyDescent="0.25">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LP ADMISYS 3A</v>
      </c>
    </row>
    <row r="590" spans="1:8" x14ac:dyDescent="0.25">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LP ADMISYS 3A</v>
      </c>
    </row>
    <row r="591" spans="1:8" x14ac:dyDescent="0.25">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LP ADMISYS 3A</v>
      </c>
    </row>
    <row r="592" spans="1:8" x14ac:dyDescent="0.25">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LP ADMISYS 3A</v>
      </c>
    </row>
    <row r="593" spans="1:8" x14ac:dyDescent="0.25">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LP ADMISYS 3A</v>
      </c>
    </row>
    <row r="594" spans="1:8" x14ac:dyDescent="0.25">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LP ADMISYS 3A</v>
      </c>
    </row>
    <row r="595" spans="1:8" x14ac:dyDescent="0.25">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LP ADMISYS 3A</v>
      </c>
    </row>
    <row r="596" spans="1:8" x14ac:dyDescent="0.25">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LP ADMISYS 3A</v>
      </c>
    </row>
    <row r="597" spans="1:8" x14ac:dyDescent="0.25">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LP ADMISYS 3A</v>
      </c>
    </row>
    <row r="598" spans="1:8" x14ac:dyDescent="0.25">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LP ADMISYS 3A</v>
      </c>
    </row>
    <row r="599" spans="1:8" x14ac:dyDescent="0.25">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LP ADMISYS 3A</v>
      </c>
    </row>
    <row r="600" spans="1:8" x14ac:dyDescent="0.25">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LP ADMISYS 3A</v>
      </c>
    </row>
    <row r="601" spans="1:8" x14ac:dyDescent="0.25">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LP ADMISYS 3A</v>
      </c>
    </row>
    <row r="602" spans="1:8" x14ac:dyDescent="0.25">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LP ADMISYS 3A</v>
      </c>
    </row>
    <row r="603" spans="1:8" x14ac:dyDescent="0.25">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LP ADMISYS 3A</v>
      </c>
    </row>
    <row r="604" spans="1:8" x14ac:dyDescent="0.25">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LP ADMISYS 3A</v>
      </c>
    </row>
    <row r="605" spans="1:8" x14ac:dyDescent="0.25">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LP ADMISYS 3A</v>
      </c>
    </row>
    <row r="606" spans="1:8" x14ac:dyDescent="0.25">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LP ADMISYS 3A</v>
      </c>
    </row>
    <row r="607" spans="1:8" x14ac:dyDescent="0.25">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LP ADMISYS 3A</v>
      </c>
    </row>
    <row r="608" spans="1:8" x14ac:dyDescent="0.25">
      <c r="A608" s="1">
        <f t="shared" si="39"/>
        <v>46538</v>
      </c>
      <c r="B608" t="str">
        <f t="shared" si="36"/>
        <v/>
      </c>
      <c r="C608" t="str">
        <f t="shared" si="37"/>
        <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
      </c>
      <c r="E608" t="str">
        <f t="shared" si="38"/>
        <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LP ADMISYS 3A</v>
      </c>
    </row>
    <row r="609" spans="1:8" x14ac:dyDescent="0.25">
      <c r="A609" s="1">
        <f t="shared" si="39"/>
        <v>46538</v>
      </c>
      <c r="B609" t="str">
        <f t="shared" si="36"/>
        <v/>
      </c>
      <c r="C609" t="str">
        <f t="shared" si="37"/>
        <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
      </c>
      <c r="E609" t="str">
        <f t="shared" si="38"/>
        <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LP ADMISYS 3A</v>
      </c>
    </row>
    <row r="610" spans="1:8" x14ac:dyDescent="0.25">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LP ADMISYS 3A</v>
      </c>
    </row>
    <row r="611" spans="1:8" x14ac:dyDescent="0.25">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LP ADMISYS 3A</v>
      </c>
    </row>
    <row r="612" spans="1:8" x14ac:dyDescent="0.25">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LP ADMISYS 3A</v>
      </c>
    </row>
    <row r="613" spans="1:8" x14ac:dyDescent="0.25">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LP ADMISYS 3A</v>
      </c>
    </row>
    <row r="614" spans="1:8" x14ac:dyDescent="0.25">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LP ADMISYS 3A</v>
      </c>
    </row>
    <row r="615" spans="1:8" x14ac:dyDescent="0.25">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LP ADMISYS 3A</v>
      </c>
    </row>
    <row r="616" spans="1:8" x14ac:dyDescent="0.25">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LP ADMISYS 3A</v>
      </c>
    </row>
    <row r="617" spans="1:8" x14ac:dyDescent="0.25">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LP ADMISYS 3A</v>
      </c>
    </row>
    <row r="618" spans="1:8" x14ac:dyDescent="0.25">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LP ADMISYS 3A</v>
      </c>
    </row>
    <row r="619" spans="1:8" x14ac:dyDescent="0.25">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LP ADMISYS 3A</v>
      </c>
    </row>
    <row r="620" spans="1:8" x14ac:dyDescent="0.25">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LP ADMISYS 3A</v>
      </c>
    </row>
    <row r="621" spans="1:8" x14ac:dyDescent="0.25">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LP ADMISYS 3A</v>
      </c>
    </row>
    <row r="622" spans="1:8" x14ac:dyDescent="0.25">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LP ADMISYS 3A</v>
      </c>
    </row>
    <row r="623" spans="1:8" x14ac:dyDescent="0.25">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LP ADMISYS 3A</v>
      </c>
    </row>
    <row r="624" spans="1:8" x14ac:dyDescent="0.25">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LP ADMISYS 3A</v>
      </c>
    </row>
    <row r="625" spans="1:8" x14ac:dyDescent="0.25">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LP ADMISYS 3A</v>
      </c>
    </row>
    <row r="626" spans="1:8" x14ac:dyDescent="0.25">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LP ADMISYS 3A</v>
      </c>
    </row>
    <row r="627" spans="1:8" x14ac:dyDescent="0.25">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LP ADMISYS 3A</v>
      </c>
    </row>
    <row r="628" spans="1:8" x14ac:dyDescent="0.25">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LP ADMISYS 3A</v>
      </c>
    </row>
    <row r="629" spans="1:8" x14ac:dyDescent="0.25">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LP ADMISYS 3A</v>
      </c>
    </row>
    <row r="630" spans="1:8" x14ac:dyDescent="0.25">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LP ADMISYS 3A</v>
      </c>
    </row>
    <row r="631" spans="1:8" x14ac:dyDescent="0.25">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LP ADMISYS 3A</v>
      </c>
    </row>
    <row r="632" spans="1:8" x14ac:dyDescent="0.25">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LP ADMISYS 3A</v>
      </c>
    </row>
    <row r="633" spans="1:8" x14ac:dyDescent="0.25">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LP ADMISYS 3A</v>
      </c>
    </row>
    <row r="634" spans="1:8" x14ac:dyDescent="0.25">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LP ADMISYS 3A</v>
      </c>
    </row>
    <row r="635" spans="1:8" x14ac:dyDescent="0.25">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LP ADMISYS 3A</v>
      </c>
    </row>
    <row r="636" spans="1:8" x14ac:dyDescent="0.25">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LP ADMISYS 3A</v>
      </c>
    </row>
    <row r="637" spans="1:8" x14ac:dyDescent="0.25">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LP ADMISYS 3A</v>
      </c>
    </row>
    <row r="638" spans="1:8" x14ac:dyDescent="0.25">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LP ADMISYS 3A</v>
      </c>
    </row>
    <row r="639" spans="1:8" x14ac:dyDescent="0.25">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LP ADMISYS 3A</v>
      </c>
    </row>
    <row r="640" spans="1:8" x14ac:dyDescent="0.25">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LP ADMISYS 3A</v>
      </c>
    </row>
    <row r="641" spans="1:8" x14ac:dyDescent="0.25">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LP ADMISYS 3A</v>
      </c>
    </row>
    <row r="642" spans="1:8" x14ac:dyDescent="0.25">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LP ADMISYS 3A</v>
      </c>
    </row>
    <row r="643" spans="1:8" x14ac:dyDescent="0.25">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LP ADMISYS 3A</v>
      </c>
    </row>
    <row r="644" spans="1:8" x14ac:dyDescent="0.25">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LP ADMISYS 3A</v>
      </c>
    </row>
    <row r="645" spans="1:8" x14ac:dyDescent="0.25">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LP ADMISYS 3A</v>
      </c>
    </row>
    <row r="646" spans="1:8" x14ac:dyDescent="0.25">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LP ADMISYS 3A</v>
      </c>
    </row>
    <row r="647" spans="1:8" x14ac:dyDescent="0.25">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LP ADMISYS 3A</v>
      </c>
    </row>
    <row r="648" spans="1:8" x14ac:dyDescent="0.25">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LP ADMISYS 3A</v>
      </c>
    </row>
    <row r="649" spans="1:8" x14ac:dyDescent="0.25">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LP ADMISYS 3A</v>
      </c>
    </row>
    <row r="650" spans="1:8" x14ac:dyDescent="0.25">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LP ADMISYS 3A</v>
      </c>
    </row>
    <row r="651" spans="1:8" x14ac:dyDescent="0.25">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LP ADMISYS 3A</v>
      </c>
    </row>
    <row r="652" spans="1:8" x14ac:dyDescent="0.25">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LP ADMISYS 3A</v>
      </c>
    </row>
    <row r="653" spans="1:8" x14ac:dyDescent="0.25">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LP ADMISYS 3A</v>
      </c>
    </row>
    <row r="654" spans="1:8" x14ac:dyDescent="0.25">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LP ADMISYS 3A</v>
      </c>
    </row>
    <row r="655" spans="1:8" x14ac:dyDescent="0.25">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LP ADMISYS 3A</v>
      </c>
    </row>
    <row r="656" spans="1:8" x14ac:dyDescent="0.25">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LP ADMISYS 3A</v>
      </c>
    </row>
    <row r="657" spans="1:8" x14ac:dyDescent="0.25">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LP ADMISYS 3A</v>
      </c>
    </row>
    <row r="658" spans="1:8" x14ac:dyDescent="0.25">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LP ADMISYS 3A</v>
      </c>
    </row>
    <row r="659" spans="1:8" x14ac:dyDescent="0.25">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LP ADMISYS 3A</v>
      </c>
    </row>
    <row r="660" spans="1:8" x14ac:dyDescent="0.25">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LP ADMISYS 3A</v>
      </c>
    </row>
    <row r="661" spans="1:8" x14ac:dyDescent="0.25">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LP ADMISYS 3A</v>
      </c>
    </row>
    <row r="662" spans="1:8" x14ac:dyDescent="0.25">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LP ADMISYS 3A</v>
      </c>
    </row>
    <row r="663" spans="1:8" x14ac:dyDescent="0.25">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LP ADMISYS 3A</v>
      </c>
    </row>
    <row r="664" spans="1:8" x14ac:dyDescent="0.25">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LP ADMISYS 3A</v>
      </c>
    </row>
    <row r="665" spans="1:8" x14ac:dyDescent="0.25">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LP ADMISYS 3A</v>
      </c>
    </row>
    <row r="666" spans="1:8" x14ac:dyDescent="0.25">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LP ADMISYS 3A</v>
      </c>
    </row>
    <row r="667" spans="1:8" x14ac:dyDescent="0.25">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LP ADMISYS 3A</v>
      </c>
    </row>
    <row r="668" spans="1:8" x14ac:dyDescent="0.25">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LP ADMISYS 3A</v>
      </c>
    </row>
    <row r="669" spans="1:8" x14ac:dyDescent="0.25">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LP ADMISYS 3A</v>
      </c>
    </row>
    <row r="670" spans="1:8" x14ac:dyDescent="0.25">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LP ADMISYS 3A</v>
      </c>
    </row>
    <row r="671" spans="1:8" x14ac:dyDescent="0.25">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LP ADMISYS 3A</v>
      </c>
    </row>
    <row r="672" spans="1:8" x14ac:dyDescent="0.25">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LP ADMISYS 3A</v>
      </c>
    </row>
    <row r="673" spans="1:8" x14ac:dyDescent="0.25">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LP ADMISYS 3A</v>
      </c>
    </row>
    <row r="674" spans="1:8" x14ac:dyDescent="0.25">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LP ADMISYS 3A</v>
      </c>
    </row>
    <row r="675" spans="1:8" x14ac:dyDescent="0.25">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LP ADMISYS 3A</v>
      </c>
    </row>
    <row r="676" spans="1:8" x14ac:dyDescent="0.25">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LP ADMISYS 3A</v>
      </c>
    </row>
    <row r="677" spans="1:8" x14ac:dyDescent="0.25">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LP ADMISYS 3A</v>
      </c>
    </row>
    <row r="678" spans="1:8" x14ac:dyDescent="0.25">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Examens</v>
      </c>
      <c r="E678">
        <f t="shared" si="42"/>
        <v>1</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LP ADMISYS 3A</v>
      </c>
    </row>
    <row r="679" spans="1:8" x14ac:dyDescent="0.25">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Examens</v>
      </c>
      <c r="E679">
        <f t="shared" si="42"/>
        <v>1</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LP ADMISYS 3A</v>
      </c>
    </row>
    <row r="680" spans="1:8" x14ac:dyDescent="0.25">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Examens</v>
      </c>
      <c r="E680">
        <f t="shared" si="42"/>
        <v>1</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LP ADMISYS 3A</v>
      </c>
    </row>
    <row r="681" spans="1:8" x14ac:dyDescent="0.25">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Examens</v>
      </c>
      <c r="E681">
        <f t="shared" si="42"/>
        <v>1</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LP ADMISYS 3A</v>
      </c>
    </row>
    <row r="682" spans="1:8" x14ac:dyDescent="0.25">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LP ADMISYS 3A</v>
      </c>
    </row>
    <row r="683" spans="1:8" x14ac:dyDescent="0.25">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LP ADMISYS 3A</v>
      </c>
    </row>
    <row r="684" spans="1:8" x14ac:dyDescent="0.25">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LP ADMISYS 3A</v>
      </c>
    </row>
    <row r="685" spans="1:8" x14ac:dyDescent="0.25">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LP ADMISYS 3A</v>
      </c>
    </row>
    <row r="686" spans="1:8" x14ac:dyDescent="0.25">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LP ADMISYS 3A</v>
      </c>
    </row>
    <row r="687" spans="1:8" x14ac:dyDescent="0.25">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LP ADMISYS 3A</v>
      </c>
    </row>
    <row r="688" spans="1:8" x14ac:dyDescent="0.25">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LP ADMISYS 3A</v>
      </c>
    </row>
    <row r="689" spans="1:8" x14ac:dyDescent="0.25">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LP ADMISYS 3A</v>
      </c>
    </row>
    <row r="690" spans="1:8" x14ac:dyDescent="0.25">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LP ADMISYS 3A</v>
      </c>
    </row>
    <row r="691" spans="1:8" x14ac:dyDescent="0.25">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LP ADMISYS 3A</v>
      </c>
    </row>
    <row r="692" spans="1:8" x14ac:dyDescent="0.25">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LP ADMISYS 3A</v>
      </c>
    </row>
    <row r="693" spans="1:8" x14ac:dyDescent="0.25">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LP ADMISYS 3A</v>
      </c>
    </row>
    <row r="694" spans="1:8" x14ac:dyDescent="0.25">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LP ADMISYS 3A</v>
      </c>
    </row>
    <row r="695" spans="1:8" x14ac:dyDescent="0.25">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LP ADMISYS 3A</v>
      </c>
    </row>
    <row r="696" spans="1:8" x14ac:dyDescent="0.25">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LP ADMISYS 3A</v>
      </c>
    </row>
    <row r="697" spans="1:8" x14ac:dyDescent="0.25">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LP ADMISYS 3A</v>
      </c>
    </row>
    <row r="698" spans="1:8" x14ac:dyDescent="0.25">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LP ADMISYS 3A</v>
      </c>
    </row>
    <row r="699" spans="1:8" x14ac:dyDescent="0.25">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LP ADMISYS 3A</v>
      </c>
    </row>
    <row r="700" spans="1:8" x14ac:dyDescent="0.25">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LP ADMISYS 3A</v>
      </c>
    </row>
    <row r="701" spans="1:8" x14ac:dyDescent="0.25">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LP ADMISYS 3A</v>
      </c>
    </row>
    <row r="702" spans="1:8" x14ac:dyDescent="0.25">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LP ADMISYS 3A</v>
      </c>
    </row>
    <row r="703" spans="1:8" x14ac:dyDescent="0.25">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LP ADMISYS 3A</v>
      </c>
    </row>
    <row r="704" spans="1:8" x14ac:dyDescent="0.25">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LP ADMISYS 3A</v>
      </c>
    </row>
    <row r="705" spans="1:8" x14ac:dyDescent="0.25">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LP ADMISYS 3A</v>
      </c>
    </row>
    <row r="706" spans="1:8" x14ac:dyDescent="0.25">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LP ADMISYS 3A</v>
      </c>
    </row>
    <row r="707" spans="1:8" x14ac:dyDescent="0.25">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LP ADMISYS 3A</v>
      </c>
    </row>
    <row r="708" spans="1:8" x14ac:dyDescent="0.25">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LP ADMISYS 3A</v>
      </c>
    </row>
    <row r="709" spans="1:8" x14ac:dyDescent="0.25">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LP ADMISYS 3A</v>
      </c>
    </row>
    <row r="710" spans="1:8" x14ac:dyDescent="0.25">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LP ADMISYS 3A</v>
      </c>
    </row>
    <row r="711" spans="1:8" x14ac:dyDescent="0.25">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LP ADMISYS 3A</v>
      </c>
    </row>
    <row r="712" spans="1:8" x14ac:dyDescent="0.25">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LP ADMISYS 3A</v>
      </c>
    </row>
    <row r="713" spans="1:8" x14ac:dyDescent="0.25">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LP ADMISYS 3A</v>
      </c>
    </row>
    <row r="714" spans="1:8" x14ac:dyDescent="0.25">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LP ADMISYS 3A</v>
      </c>
    </row>
    <row r="715" spans="1:8" x14ac:dyDescent="0.25">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LP ADMISYS 3A</v>
      </c>
    </row>
    <row r="716" spans="1:8" x14ac:dyDescent="0.25">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LP ADMISYS 3A</v>
      </c>
    </row>
    <row r="717" spans="1:8" x14ac:dyDescent="0.25">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LP ADMISYS 3A</v>
      </c>
    </row>
    <row r="718" spans="1:8" x14ac:dyDescent="0.25">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LP ADMISYS 3A</v>
      </c>
    </row>
    <row r="719" spans="1:8" x14ac:dyDescent="0.25">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LP ADMISYS 3A</v>
      </c>
    </row>
    <row r="720" spans="1:8" x14ac:dyDescent="0.25">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LP ADMISYS 3A</v>
      </c>
    </row>
    <row r="721" spans="1:8" x14ac:dyDescent="0.25">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LP ADMISYS 3A</v>
      </c>
    </row>
    <row r="722" spans="1:8" x14ac:dyDescent="0.25">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LP ADMISYS 3A</v>
      </c>
    </row>
    <row r="723" spans="1:8" x14ac:dyDescent="0.25">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LP ADMISYS 3A</v>
      </c>
    </row>
    <row r="724" spans="1:8" x14ac:dyDescent="0.25">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LP ADMISYS 3A</v>
      </c>
    </row>
    <row r="725" spans="1:8" x14ac:dyDescent="0.25">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LP ADMISYS 3A</v>
      </c>
    </row>
    <row r="726" spans="1:8" x14ac:dyDescent="0.25">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LP ADMISYS 3A</v>
      </c>
    </row>
    <row r="727" spans="1:8" x14ac:dyDescent="0.25">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LP ADMISYS 3A</v>
      </c>
    </row>
    <row r="728" spans="1:8" x14ac:dyDescent="0.25">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LP ADMISYS 3A</v>
      </c>
    </row>
    <row r="729" spans="1:8" x14ac:dyDescent="0.25">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LP ADMISYS 3A</v>
      </c>
    </row>
    <row r="730" spans="1:8" x14ac:dyDescent="0.25">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LP ADMISYS 3A</v>
      </c>
    </row>
    <row r="731" spans="1:8" x14ac:dyDescent="0.25">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LP ADMISYS 3A</v>
      </c>
    </row>
    <row r="732" spans="1:8" x14ac:dyDescent="0.25">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LP ADMISYS 3A</v>
      </c>
    </row>
    <row r="733" spans="1:8" x14ac:dyDescent="0.25">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LP ADMISYS 3A</v>
      </c>
    </row>
    <row r="734" spans="1:8" x14ac:dyDescent="0.25">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LP ADMISYS 3A</v>
      </c>
    </row>
    <row r="735" spans="1:8" x14ac:dyDescent="0.25">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LP ADMISYS 3A</v>
      </c>
    </row>
    <row r="736" spans="1:8" x14ac:dyDescent="0.25">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LP ADMISYS 3A</v>
      </c>
    </row>
    <row r="737" spans="1:8" x14ac:dyDescent="0.25">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LP ADMISYS 3A</v>
      </c>
    </row>
    <row r="738" spans="1:8" x14ac:dyDescent="0.25">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LP ADMISYS 3A</v>
      </c>
    </row>
    <row r="739" spans="1:8" x14ac:dyDescent="0.25">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LP ADMISYS 3A</v>
      </c>
    </row>
    <row r="740" spans="1:8" x14ac:dyDescent="0.25">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LP ADMISYS 3A</v>
      </c>
    </row>
    <row r="741" spans="1:8" x14ac:dyDescent="0.25">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LP ADMISYS 3A</v>
      </c>
    </row>
    <row r="742" spans="1:8" x14ac:dyDescent="0.25">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LP ADMISYS 3A</v>
      </c>
    </row>
    <row r="743" spans="1:8" x14ac:dyDescent="0.25">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LP ADMISYS 3A</v>
      </c>
    </row>
    <row r="744" spans="1:8" x14ac:dyDescent="0.25">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LP ADMISYS 3A</v>
      </c>
    </row>
    <row r="745" spans="1:8" x14ac:dyDescent="0.25">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LP ADMISYS 3A</v>
      </c>
    </row>
    <row r="746" spans="1:8" x14ac:dyDescent="0.25">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LP ADMISYS 3A</v>
      </c>
    </row>
    <row r="747" spans="1:8" x14ac:dyDescent="0.25">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LP ADMISYS 3A</v>
      </c>
    </row>
    <row r="748" spans="1:8" x14ac:dyDescent="0.25">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LP ADMISYS 3A</v>
      </c>
    </row>
    <row r="749" spans="1:8" x14ac:dyDescent="0.25">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LP ADMISYS 3A</v>
      </c>
    </row>
    <row r="750" spans="1:8" x14ac:dyDescent="0.25">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LP ADMISYS 3A</v>
      </c>
    </row>
    <row r="751" spans="1:8" x14ac:dyDescent="0.25">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LP ADMISYS 3A</v>
      </c>
    </row>
    <row r="752" spans="1:8" x14ac:dyDescent="0.25">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LP ADMISYS 3A</v>
      </c>
    </row>
    <row r="753" spans="1:8" x14ac:dyDescent="0.25">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LP ADMISYS 3A</v>
      </c>
    </row>
    <row r="754" spans="1:8" x14ac:dyDescent="0.25">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LP ADMISYS 3A</v>
      </c>
    </row>
    <row r="755" spans="1:8" x14ac:dyDescent="0.25">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LP ADMISYS 3A</v>
      </c>
    </row>
    <row r="756" spans="1:8" x14ac:dyDescent="0.25">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LP ADMISYS 3A</v>
      </c>
    </row>
    <row r="757" spans="1:8" x14ac:dyDescent="0.25">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LP ADMISYS 3A</v>
      </c>
    </row>
    <row r="758" spans="1:8" x14ac:dyDescent="0.25">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LP ADMISYS 3A</v>
      </c>
    </row>
    <row r="759" spans="1:8" x14ac:dyDescent="0.25">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LP ADMISYS 3A</v>
      </c>
    </row>
    <row r="760" spans="1:8" x14ac:dyDescent="0.25">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LP ADMISYS 3A</v>
      </c>
    </row>
    <row r="761" spans="1:8" x14ac:dyDescent="0.25">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LP ADMISYS 3A</v>
      </c>
    </row>
    <row r="762" spans="1:8" x14ac:dyDescent="0.25">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LP ADMISYS 3A</v>
      </c>
    </row>
    <row r="763" spans="1:8" x14ac:dyDescent="0.25">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LP ADMISYS 3A</v>
      </c>
    </row>
    <row r="764" spans="1:8" x14ac:dyDescent="0.25">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LP ADMISYS 3A</v>
      </c>
    </row>
    <row r="765" spans="1:8" x14ac:dyDescent="0.25">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LP ADMISYS 3A</v>
      </c>
    </row>
    <row r="766" spans="1:8" x14ac:dyDescent="0.25">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LP ADMISYS 3A</v>
      </c>
    </row>
    <row r="767" spans="1:8" x14ac:dyDescent="0.25">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LP ADMISYS 3A</v>
      </c>
    </row>
    <row r="768" spans="1:8" x14ac:dyDescent="0.25">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LP ADMISYS 3A</v>
      </c>
    </row>
    <row r="769" spans="1:8" x14ac:dyDescent="0.25">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LP ADMISYS 3A</v>
      </c>
    </row>
    <row r="770" spans="1:8" x14ac:dyDescent="0.25">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LP ADMISYS 3A</v>
      </c>
    </row>
    <row r="771" spans="1:8" x14ac:dyDescent="0.25">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LP ADMISYS 3A</v>
      </c>
    </row>
    <row r="772" spans="1:8" x14ac:dyDescent="0.25">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LP ADMISYS 3A</v>
      </c>
    </row>
    <row r="773" spans="1:8" x14ac:dyDescent="0.25">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LP ADMISYS 3A</v>
      </c>
    </row>
    <row r="774" spans="1:8" x14ac:dyDescent="0.25">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LP ADMISYS 3A</v>
      </c>
    </row>
    <row r="775" spans="1:8" x14ac:dyDescent="0.25">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LP ADMISYS 3A</v>
      </c>
    </row>
    <row r="776" spans="1:8" x14ac:dyDescent="0.25">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LP ADMISYS 3A</v>
      </c>
    </row>
    <row r="777" spans="1:8" x14ac:dyDescent="0.25">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LP ADMISYS 3A</v>
      </c>
    </row>
    <row r="778" spans="1:8" x14ac:dyDescent="0.25">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LP ADMISYS 3A</v>
      </c>
    </row>
    <row r="779" spans="1:8" x14ac:dyDescent="0.25">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LP ADMISYS 3A</v>
      </c>
    </row>
    <row r="780" spans="1:8" x14ac:dyDescent="0.25">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LP ADMISYS 3A</v>
      </c>
    </row>
    <row r="781" spans="1:8" x14ac:dyDescent="0.25">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LP ADMISYS 3A</v>
      </c>
    </row>
    <row r="782" spans="1:8" x14ac:dyDescent="0.25">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LP ADMISYS 3A</v>
      </c>
    </row>
    <row r="783" spans="1:8" x14ac:dyDescent="0.25">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LP ADMISYS 3A</v>
      </c>
    </row>
    <row r="784" spans="1:8" x14ac:dyDescent="0.25">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LP ADMISYS 3A</v>
      </c>
    </row>
    <row r="785" spans="1:8" x14ac:dyDescent="0.25">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LP ADMISYS 3A</v>
      </c>
    </row>
    <row r="786" spans="1:8" x14ac:dyDescent="0.25">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LP ADMISYS 3A</v>
      </c>
    </row>
    <row r="787" spans="1:8" x14ac:dyDescent="0.25">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LP ADMISYS 3A</v>
      </c>
    </row>
    <row r="788" spans="1:8" x14ac:dyDescent="0.25">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LP ADMISYS 3A</v>
      </c>
    </row>
    <row r="789" spans="1:8" x14ac:dyDescent="0.25">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LP ADMISYS 3A</v>
      </c>
    </row>
    <row r="790" spans="1:8" x14ac:dyDescent="0.25">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LP ADMISYS 3A</v>
      </c>
    </row>
    <row r="791" spans="1:8" x14ac:dyDescent="0.25">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LP ADMISYS 3A</v>
      </c>
    </row>
    <row r="792" spans="1:8" x14ac:dyDescent="0.25">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Examens</v>
      </c>
      <c r="E792">
        <f t="shared" si="50"/>
        <v>1</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LP ADMISYS 3A</v>
      </c>
    </row>
    <row r="793" spans="1:8" x14ac:dyDescent="0.25">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Examens</v>
      </c>
      <c r="E793">
        <f t="shared" si="50"/>
        <v>1</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LP ADMISYS 3A</v>
      </c>
    </row>
    <row r="794" spans="1:8" x14ac:dyDescent="0.25">
      <c r="A794" s="1">
        <f t="shared" si="51"/>
        <v>46631</v>
      </c>
      <c r="B794" t="str">
        <f t="shared" si="52"/>
        <v/>
      </c>
      <c r="C794" t="str">
        <f t="shared" si="53"/>
        <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
      </c>
      <c r="E794" t="str">
        <f t="shared" si="50"/>
        <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LP ADMISYS 3A</v>
      </c>
    </row>
    <row r="795" spans="1:8" x14ac:dyDescent="0.25">
      <c r="A795" s="1">
        <f t="shared" si="51"/>
        <v>46631</v>
      </c>
      <c r="B795" t="str">
        <f t="shared" si="52"/>
        <v/>
      </c>
      <c r="C795" t="str">
        <f t="shared" si="53"/>
        <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
      </c>
      <c r="E795" t="str">
        <f t="shared" si="50"/>
        <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LP ADMISYS 3A</v>
      </c>
    </row>
    <row r="796" spans="1:8" x14ac:dyDescent="0.25">
      <c r="A796" s="1">
        <f t="shared" si="51"/>
        <v>46632</v>
      </c>
      <c r="B796" t="str">
        <f t="shared" si="52"/>
        <v/>
      </c>
      <c r="C796" t="str">
        <f t="shared" si="53"/>
        <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
      </c>
      <c r="E796" t="str">
        <f t="shared" si="50"/>
        <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LP ADMISYS 3A</v>
      </c>
    </row>
    <row r="797" spans="1:8" x14ac:dyDescent="0.25">
      <c r="A797" s="1">
        <f t="shared" si="51"/>
        <v>46632</v>
      </c>
      <c r="B797" t="str">
        <f t="shared" si="52"/>
        <v/>
      </c>
      <c r="C797" t="str">
        <f t="shared" si="53"/>
        <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
      </c>
      <c r="E797" t="str">
        <f t="shared" si="50"/>
        <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LP ADMISYS 3A</v>
      </c>
    </row>
    <row r="798" spans="1:8" x14ac:dyDescent="0.25">
      <c r="A798" s="1">
        <f t="shared" si="51"/>
        <v>46633</v>
      </c>
      <c r="B798" t="str">
        <f t="shared" si="52"/>
        <v/>
      </c>
      <c r="C798" t="str">
        <f t="shared" si="53"/>
        <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
      </c>
      <c r="E798" t="str">
        <f t="shared" si="50"/>
        <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LP ADMISYS 3A</v>
      </c>
    </row>
    <row r="799" spans="1:8" x14ac:dyDescent="0.25">
      <c r="A799" s="1">
        <f t="shared" si="51"/>
        <v>46633</v>
      </c>
      <c r="B799" t="str">
        <f t="shared" si="52"/>
        <v/>
      </c>
      <c r="C799" t="str">
        <f t="shared" si="53"/>
        <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
      </c>
      <c r="E799" t="str">
        <f t="shared" si="50"/>
        <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LP ADMISYS 3A</v>
      </c>
    </row>
    <row r="800" spans="1:8" x14ac:dyDescent="0.25">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LP ADMISYS 3A</v>
      </c>
    </row>
    <row r="801" spans="1:8" x14ac:dyDescent="0.25">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LP ADMISYS 3A</v>
      </c>
    </row>
    <row r="802" spans="1:8" x14ac:dyDescent="0.25">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LP ADMISYS 3A</v>
      </c>
    </row>
    <row r="803" spans="1:8" x14ac:dyDescent="0.25">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LP ADMISYS 3A</v>
      </c>
    </row>
    <row r="804" spans="1:8" x14ac:dyDescent="0.25">
      <c r="A804" s="1">
        <f t="shared" si="51"/>
        <v>46636</v>
      </c>
      <c r="B804" t="str">
        <f t="shared" si="52"/>
        <v/>
      </c>
      <c r="C804" t="str">
        <f t="shared" si="53"/>
        <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
      </c>
      <c r="E804" t="str">
        <f t="shared" si="50"/>
        <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LP ADMISYS 3A</v>
      </c>
    </row>
    <row r="805" spans="1:8" x14ac:dyDescent="0.25">
      <c r="A805" s="1">
        <f t="shared" si="51"/>
        <v>46636</v>
      </c>
      <c r="B805" t="str">
        <f t="shared" si="52"/>
        <v/>
      </c>
      <c r="C805" t="str">
        <f t="shared" si="53"/>
        <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
      </c>
      <c r="E805" t="str">
        <f t="shared" si="50"/>
        <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LP ADMISYS 3A</v>
      </c>
    </row>
    <row r="806" spans="1:8" x14ac:dyDescent="0.25">
      <c r="A806" s="1">
        <f t="shared" si="51"/>
        <v>46637</v>
      </c>
      <c r="B806" t="str">
        <f t="shared" si="52"/>
        <v/>
      </c>
      <c r="C806" t="str">
        <f t="shared" si="53"/>
        <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
      </c>
      <c r="E806" t="str">
        <f t="shared" si="50"/>
        <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LP ADMISYS 3A</v>
      </c>
    </row>
    <row r="807" spans="1:8" x14ac:dyDescent="0.25">
      <c r="A807" s="1">
        <f t="shared" si="51"/>
        <v>46637</v>
      </c>
      <c r="B807" t="str">
        <f t="shared" si="52"/>
        <v/>
      </c>
      <c r="C807" t="str">
        <f t="shared" si="53"/>
        <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
      </c>
      <c r="E807" t="str">
        <f t="shared" si="50"/>
        <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LP ADMISYS 3A</v>
      </c>
    </row>
    <row r="808" spans="1:8" x14ac:dyDescent="0.25">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LP ADMISYS 3A</v>
      </c>
    </row>
    <row r="809" spans="1:8" x14ac:dyDescent="0.25">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LP ADMISYS 3A</v>
      </c>
    </row>
    <row r="810" spans="1:8" x14ac:dyDescent="0.25">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LP ADMISYS 3A</v>
      </c>
    </row>
    <row r="811" spans="1:8" x14ac:dyDescent="0.25">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LP ADMISYS 3A</v>
      </c>
    </row>
    <row r="812" spans="1:8" x14ac:dyDescent="0.25">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LP ADMISYS 3A</v>
      </c>
    </row>
    <row r="813" spans="1:8" x14ac:dyDescent="0.25">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LP ADMISYS 3A</v>
      </c>
    </row>
    <row r="814" spans="1:8" x14ac:dyDescent="0.25">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LP ADMISYS 3A</v>
      </c>
    </row>
    <row r="815" spans="1:8" x14ac:dyDescent="0.25">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LP ADMISYS 3A</v>
      </c>
    </row>
    <row r="816" spans="1:8" x14ac:dyDescent="0.25">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LP ADMISYS 3A</v>
      </c>
    </row>
    <row r="817" spans="1:8" x14ac:dyDescent="0.25">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LP ADMISYS 3A</v>
      </c>
    </row>
    <row r="818" spans="1:8" x14ac:dyDescent="0.25">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LP ADMISYS 3A</v>
      </c>
    </row>
    <row r="819" spans="1:8" x14ac:dyDescent="0.25">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LP ADMISYS 3A</v>
      </c>
    </row>
    <row r="820" spans="1:8" x14ac:dyDescent="0.25">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LP ADMISYS 3A</v>
      </c>
    </row>
    <row r="821" spans="1:8" x14ac:dyDescent="0.25">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LP ADMISYS 3A</v>
      </c>
    </row>
    <row r="822" spans="1:8" x14ac:dyDescent="0.25">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LP ADMISYS 3A</v>
      </c>
    </row>
    <row r="823" spans="1:8" x14ac:dyDescent="0.25">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LP ADMISYS 3A</v>
      </c>
    </row>
    <row r="824" spans="1:8" x14ac:dyDescent="0.25">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LP ADMISYS 3A</v>
      </c>
    </row>
    <row r="825" spans="1:8" x14ac:dyDescent="0.25">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LP ADMISYS 3A</v>
      </c>
    </row>
    <row r="826" spans="1:8" x14ac:dyDescent="0.25">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LP ADMISYS 3A</v>
      </c>
    </row>
    <row r="827" spans="1:8" x14ac:dyDescent="0.25">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LP ADMISYS 3A</v>
      </c>
    </row>
    <row r="828" spans="1:8" x14ac:dyDescent="0.25">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LP ADMISYS 3A</v>
      </c>
    </row>
    <row r="829" spans="1:8" x14ac:dyDescent="0.25">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LP ADMISYS 3A</v>
      </c>
    </row>
    <row r="830" spans="1:8" x14ac:dyDescent="0.25">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LP ADMISYS 3A</v>
      </c>
    </row>
    <row r="831" spans="1:8" x14ac:dyDescent="0.25">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LP ADMISYS 3A</v>
      </c>
    </row>
    <row r="832" spans="1:8" x14ac:dyDescent="0.25">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LP ADMISYS 3A</v>
      </c>
    </row>
    <row r="833" spans="1:8" x14ac:dyDescent="0.25">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LP ADMISYS 3A</v>
      </c>
    </row>
    <row r="834" spans="1:8" x14ac:dyDescent="0.25">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LP ADMISYS 3A</v>
      </c>
    </row>
    <row r="835" spans="1:8" x14ac:dyDescent="0.25">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LP ADMISYS 3A</v>
      </c>
    </row>
    <row r="836" spans="1:8" x14ac:dyDescent="0.25">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LP ADMISYS 3A</v>
      </c>
    </row>
    <row r="837" spans="1:8" x14ac:dyDescent="0.25">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LP ADMISYS 3A</v>
      </c>
    </row>
    <row r="838" spans="1:8" x14ac:dyDescent="0.25">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LP ADMISYS 3A</v>
      </c>
    </row>
    <row r="839" spans="1:8" x14ac:dyDescent="0.25">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LP ADMISYS 3A</v>
      </c>
    </row>
    <row r="840" spans="1:8" x14ac:dyDescent="0.25">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LP ADMISYS 3A</v>
      </c>
    </row>
    <row r="841" spans="1:8" x14ac:dyDescent="0.25">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LP ADMISYS 3A</v>
      </c>
    </row>
    <row r="842" spans="1:8" x14ac:dyDescent="0.25">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LP ADMISYS 3A</v>
      </c>
    </row>
    <row r="843" spans="1:8" x14ac:dyDescent="0.25">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LP ADMISYS 3A</v>
      </c>
    </row>
    <row r="844" spans="1:8" x14ac:dyDescent="0.25">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LP ADMISYS 3A</v>
      </c>
    </row>
    <row r="845" spans="1:8" x14ac:dyDescent="0.25">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LP ADMISYS 3A</v>
      </c>
    </row>
    <row r="846" spans="1:8" x14ac:dyDescent="0.25">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LP ADMISYS 3A</v>
      </c>
    </row>
    <row r="847" spans="1:8" x14ac:dyDescent="0.25">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LP ADMISYS 3A</v>
      </c>
    </row>
    <row r="848" spans="1:8" x14ac:dyDescent="0.25">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LP ADMISYS 3A</v>
      </c>
    </row>
    <row r="849" spans="1:8" x14ac:dyDescent="0.25">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LP ADMISYS 3A</v>
      </c>
    </row>
    <row r="850" spans="1:8" x14ac:dyDescent="0.25">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LP ADMISYS 3A</v>
      </c>
    </row>
    <row r="851" spans="1:8" x14ac:dyDescent="0.25">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LP ADMISYS 3A</v>
      </c>
    </row>
    <row r="852" spans="1:8" x14ac:dyDescent="0.25">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LP ADMISYS 3A</v>
      </c>
    </row>
    <row r="853" spans="1:8" x14ac:dyDescent="0.25">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LP ADMISYS 3A</v>
      </c>
    </row>
    <row r="854" spans="1:8" x14ac:dyDescent="0.25">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LP ADMISYS 3A</v>
      </c>
    </row>
    <row r="855" spans="1:8" x14ac:dyDescent="0.25">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LP ADMISYS 3A</v>
      </c>
    </row>
    <row r="856" spans="1:8" x14ac:dyDescent="0.25">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LP ADMISYS 3A</v>
      </c>
    </row>
    <row r="857" spans="1:8" x14ac:dyDescent="0.25">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LP ADMISYS 3A</v>
      </c>
    </row>
    <row r="858" spans="1:8" x14ac:dyDescent="0.25">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LP ADMISYS 3A</v>
      </c>
    </row>
    <row r="859" spans="1:8" x14ac:dyDescent="0.25">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LP ADMISYS 3A</v>
      </c>
    </row>
    <row r="860" spans="1:8" x14ac:dyDescent="0.25">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LP ADMISYS 3A</v>
      </c>
    </row>
    <row r="861" spans="1:8" x14ac:dyDescent="0.25">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LP ADMISYS 3A</v>
      </c>
    </row>
    <row r="862" spans="1:8" x14ac:dyDescent="0.25">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LP ADMISYS 3A</v>
      </c>
    </row>
    <row r="863" spans="1:8" x14ac:dyDescent="0.25">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LP ADMISYS 3A</v>
      </c>
    </row>
    <row r="864" spans="1:8" x14ac:dyDescent="0.25">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LP ADMISYS 3A</v>
      </c>
    </row>
    <row r="865" spans="1:8" x14ac:dyDescent="0.25">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LP ADMISYS 3A</v>
      </c>
    </row>
    <row r="866" spans="1:8" x14ac:dyDescent="0.25">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LP ADMISYS 3A</v>
      </c>
    </row>
    <row r="867" spans="1:8" x14ac:dyDescent="0.25">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LP ADMISYS 3A</v>
      </c>
    </row>
    <row r="868" spans="1:8" x14ac:dyDescent="0.25">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LP ADMISYS 3A</v>
      </c>
    </row>
    <row r="869" spans="1:8" x14ac:dyDescent="0.25">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LP ADMISYS 3A</v>
      </c>
    </row>
    <row r="870" spans="1:8" x14ac:dyDescent="0.25">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LP ADMISYS 3A</v>
      </c>
    </row>
    <row r="871" spans="1:8" x14ac:dyDescent="0.25">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LP ADMISYS 3A</v>
      </c>
    </row>
    <row r="872" spans="1:8" x14ac:dyDescent="0.25">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LP ADMISYS 3A</v>
      </c>
    </row>
    <row r="873" spans="1:8" x14ac:dyDescent="0.25">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LP ADMISYS 3A</v>
      </c>
    </row>
    <row r="874" spans="1:8" x14ac:dyDescent="0.25">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LP ADMISYS 3A</v>
      </c>
    </row>
    <row r="875" spans="1:8" x14ac:dyDescent="0.25">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LP ADMISYS 3A</v>
      </c>
    </row>
    <row r="876" spans="1:8" x14ac:dyDescent="0.25">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LP ADMISYS 3A</v>
      </c>
    </row>
    <row r="877" spans="1:8" x14ac:dyDescent="0.25">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LP ADMISYS 3A</v>
      </c>
    </row>
    <row r="878" spans="1:8" x14ac:dyDescent="0.25">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LP ADMISYS 3A</v>
      </c>
    </row>
    <row r="879" spans="1:8" x14ac:dyDescent="0.25">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LP ADMISYS 3A</v>
      </c>
    </row>
    <row r="880" spans="1:8" x14ac:dyDescent="0.25">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LP ADMISYS 3A</v>
      </c>
    </row>
    <row r="881" spans="1:8" x14ac:dyDescent="0.25">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LP ADMISYS 3A</v>
      </c>
    </row>
    <row r="882" spans="1:8" x14ac:dyDescent="0.25">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LP ADMISYS 3A</v>
      </c>
    </row>
    <row r="883" spans="1:8" x14ac:dyDescent="0.25">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LP ADMISYS 3A</v>
      </c>
    </row>
    <row r="884" spans="1:8" x14ac:dyDescent="0.25">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LP ADMISYS 3A</v>
      </c>
    </row>
    <row r="885" spans="1:8" x14ac:dyDescent="0.25">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LP ADMISYS 3A</v>
      </c>
    </row>
    <row r="886" spans="1:8" x14ac:dyDescent="0.25">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LP ADMISYS 3A</v>
      </c>
    </row>
    <row r="887" spans="1:8" x14ac:dyDescent="0.25">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LP ADMISYS 3A</v>
      </c>
    </row>
    <row r="888" spans="1:8" x14ac:dyDescent="0.25">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LP ADMISYS 3A</v>
      </c>
    </row>
    <row r="889" spans="1:8" x14ac:dyDescent="0.25">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LP ADMISYS 3A</v>
      </c>
    </row>
    <row r="890" spans="1:8" x14ac:dyDescent="0.25">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LP ADMISYS 3A</v>
      </c>
    </row>
    <row r="891" spans="1:8" x14ac:dyDescent="0.25">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LP ADMISYS 3A</v>
      </c>
    </row>
    <row r="892" spans="1:8" x14ac:dyDescent="0.25">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LP ADMISYS 3A</v>
      </c>
    </row>
    <row r="893" spans="1:8" x14ac:dyDescent="0.25">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LP ADMISYS 3A</v>
      </c>
    </row>
    <row r="894" spans="1:8" x14ac:dyDescent="0.25">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LP ADMISYS 3A</v>
      </c>
    </row>
    <row r="895" spans="1:8" x14ac:dyDescent="0.25">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LP ADMISYS 3A</v>
      </c>
    </row>
    <row r="896" spans="1:8" x14ac:dyDescent="0.25">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LP ADMISYS 3A</v>
      </c>
    </row>
    <row r="897" spans="1:8" x14ac:dyDescent="0.25">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LP ADMISYS 3A</v>
      </c>
    </row>
    <row r="898" spans="1:8" x14ac:dyDescent="0.25">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LP ADMISYS 3A</v>
      </c>
    </row>
    <row r="899" spans="1:8" x14ac:dyDescent="0.25">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LP ADMISYS 3A</v>
      </c>
    </row>
    <row r="900" spans="1:8" x14ac:dyDescent="0.25">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LP ADMISYS 3A</v>
      </c>
    </row>
    <row r="901" spans="1:8" x14ac:dyDescent="0.25">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LP ADMISYS 3A</v>
      </c>
    </row>
    <row r="902" spans="1:8" x14ac:dyDescent="0.25">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LP ADMISYS 3A</v>
      </c>
    </row>
    <row r="903" spans="1:8" x14ac:dyDescent="0.25">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LP ADMISYS 3A</v>
      </c>
    </row>
    <row r="904" spans="1:8" x14ac:dyDescent="0.25">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LP ADMISYS 3A</v>
      </c>
    </row>
    <row r="905" spans="1:8" x14ac:dyDescent="0.25">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LP ADMISYS 3A</v>
      </c>
    </row>
    <row r="906" spans="1:8" x14ac:dyDescent="0.25">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LP ADMISYS 3A</v>
      </c>
    </row>
    <row r="907" spans="1:8" x14ac:dyDescent="0.25">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LP ADMISYS 3A</v>
      </c>
    </row>
    <row r="908" spans="1:8" x14ac:dyDescent="0.25">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LP ADMISYS 3A</v>
      </c>
    </row>
    <row r="909" spans="1:8" x14ac:dyDescent="0.25">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LP ADMISYS 3A</v>
      </c>
    </row>
    <row r="910" spans="1:8" x14ac:dyDescent="0.25">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LP ADMISYS 3A</v>
      </c>
    </row>
    <row r="911" spans="1:8" x14ac:dyDescent="0.25">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LP ADMISYS 3A</v>
      </c>
    </row>
    <row r="912" spans="1:8" x14ac:dyDescent="0.25">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LP ADMISYS 3A</v>
      </c>
    </row>
    <row r="913" spans="1:8" x14ac:dyDescent="0.25">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LP ADMISYS 3A</v>
      </c>
    </row>
    <row r="914" spans="1:8" x14ac:dyDescent="0.25">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LP ADMISYS 3A</v>
      </c>
    </row>
    <row r="915" spans="1:8" x14ac:dyDescent="0.25">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LP ADMISYS 3A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5" x14ac:dyDescent="0.25"/>
  <cols>
    <col min="1" max="1" width="13.140625" bestFit="1" customWidth="1"/>
    <col min="2" max="2" width="15.5703125" bestFit="1" customWidth="1"/>
    <col min="3" max="3" width="13" bestFit="1" customWidth="1"/>
    <col min="4" max="4" width="7.42578125" bestFit="1" customWidth="1"/>
    <col min="5" max="5" width="10.28515625" bestFit="1" customWidth="1"/>
    <col min="6" max="6" width="17.85546875" bestFit="1" customWidth="1"/>
    <col min="7" max="7" width="15.42578125" bestFit="1" customWidth="1"/>
    <col min="8" max="8" width="10" bestFit="1" customWidth="1"/>
    <col min="9" max="9" width="10.42578125" bestFit="1" customWidth="1"/>
    <col min="10" max="10" width="11.140625" bestFit="1" customWidth="1"/>
  </cols>
  <sheetData>
    <row r="2" spans="1:10" x14ac:dyDescent="0.25">
      <c r="A2" t="s">
        <v>45</v>
      </c>
      <c r="B2" t="s">
        <v>46</v>
      </c>
      <c r="C2" t="s">
        <v>47</v>
      </c>
      <c r="D2" t="s">
        <v>48</v>
      </c>
      <c r="E2" t="s">
        <v>49</v>
      </c>
      <c r="F2" t="s">
        <v>50</v>
      </c>
      <c r="G2" t="s">
        <v>51</v>
      </c>
      <c r="H2" t="s">
        <v>52</v>
      </c>
      <c r="I2" t="s">
        <v>53</v>
      </c>
      <c r="J2" t="s">
        <v>54</v>
      </c>
    </row>
    <row r="3" spans="1:10" x14ac:dyDescent="0.25">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2578125" defaultRowHeight="15" x14ac:dyDescent="0.25"/>
  <cols>
    <col min="1" max="1" width="17.5703125" bestFit="1" customWidth="1"/>
    <col min="2" max="2" width="17.5703125" customWidth="1"/>
    <col min="3" max="3" width="17.5703125" bestFit="1" customWidth="1"/>
    <col min="4" max="4" width="14.140625" bestFit="1" customWidth="1"/>
  </cols>
  <sheetData>
    <row r="1" spans="1:4" x14ac:dyDescent="0.25">
      <c r="A1" t="s">
        <v>55</v>
      </c>
      <c r="B1" t="s">
        <v>55</v>
      </c>
      <c r="C1" t="s">
        <v>27</v>
      </c>
      <c r="D1" t="s">
        <v>27</v>
      </c>
    </row>
    <row r="2" spans="1:4" x14ac:dyDescent="0.25">
      <c r="A2" t="s">
        <v>27</v>
      </c>
      <c r="B2" t="s">
        <v>27</v>
      </c>
      <c r="C2" t="s">
        <v>30</v>
      </c>
      <c r="D2" t="s">
        <v>30</v>
      </c>
    </row>
    <row r="3" spans="1:4" x14ac:dyDescent="0.25">
      <c r="A3" t="s">
        <v>30</v>
      </c>
      <c r="B3" t="s">
        <v>30</v>
      </c>
      <c r="C3" t="s">
        <v>28</v>
      </c>
      <c r="D3" t="s">
        <v>28</v>
      </c>
    </row>
    <row r="4" spans="1:4" x14ac:dyDescent="0.25">
      <c r="A4" t="s">
        <v>28</v>
      </c>
      <c r="B4" t="s">
        <v>28</v>
      </c>
      <c r="C4" t="s">
        <v>116</v>
      </c>
      <c r="D4" t="s">
        <v>116</v>
      </c>
    </row>
    <row r="5" spans="1:4" x14ac:dyDescent="0.25">
      <c r="A5" t="s">
        <v>116</v>
      </c>
      <c r="B5" t="s">
        <v>116</v>
      </c>
      <c r="C5" t="s">
        <v>130</v>
      </c>
      <c r="D5" t="s">
        <v>130</v>
      </c>
    </row>
    <row r="6" spans="1:4" x14ac:dyDescent="0.25">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A31" zoomScale="80" zoomScaleNormal="80" workbookViewId="0">
      <selection activeCell="A34" sqref="A34:A49"/>
    </sheetView>
  </sheetViews>
  <sheetFormatPr baseColWidth="10" defaultColWidth="11.42578125" defaultRowHeight="15" x14ac:dyDescent="0.25"/>
  <cols>
    <col min="1" max="1" width="4.5703125" style="3" customWidth="1"/>
    <col min="2" max="2" width="48.7109375" style="92" customWidth="1"/>
    <col min="3" max="3" width="64.85546875" style="3" customWidth="1"/>
    <col min="4" max="5" width="32.7109375" style="3" hidden="1" customWidth="1"/>
    <col min="6" max="6" width="120.28515625" style="4" customWidth="1"/>
    <col min="7" max="7" width="19.5703125" bestFit="1" customWidth="1"/>
    <col min="8" max="8" width="24.85546875" bestFit="1" customWidth="1"/>
    <col min="9" max="9" width="10.7109375" customWidth="1"/>
    <col min="10" max="10" width="15.7109375" customWidth="1"/>
    <col min="11" max="11" width="15.7109375" bestFit="1" customWidth="1"/>
    <col min="12" max="12" width="10.7109375" hidden="1" customWidth="1"/>
    <col min="13" max="13" width="14.85546875" hidden="1" customWidth="1"/>
    <col min="14" max="14" width="14.28515625" hidden="1" customWidth="1"/>
    <col min="15" max="15" width="10.7109375" hidden="1" customWidth="1"/>
    <col min="16" max="16" width="14.85546875" hidden="1" customWidth="1"/>
    <col min="17" max="17" width="14.28515625" hidden="1" customWidth="1"/>
    <col min="18" max="18" width="10.7109375" customWidth="1"/>
    <col min="19" max="19" width="14.85546875" bestFit="1" customWidth="1"/>
    <col min="20" max="20" width="14.28515625" bestFit="1" customWidth="1"/>
    <col min="22" max="22" width="11.42578125" style="181"/>
  </cols>
  <sheetData>
    <row r="1" spans="1:22" ht="59.25" customHeight="1" x14ac:dyDescent="0.25">
      <c r="A1" s="225" t="s">
        <v>738</v>
      </c>
      <c r="B1" s="226"/>
      <c r="C1" s="227"/>
      <c r="D1" s="65"/>
      <c r="E1" s="65"/>
      <c r="F1" s="211" t="s">
        <v>4</v>
      </c>
    </row>
    <row r="2" spans="1:22" ht="59.25" customHeight="1" thickBot="1" x14ac:dyDescent="0.3">
      <c r="A2" s="222" t="s">
        <v>732</v>
      </c>
      <c r="B2" s="223"/>
      <c r="C2" s="224"/>
      <c r="D2" s="66"/>
      <c r="E2" s="67"/>
      <c r="F2" s="212"/>
    </row>
    <row r="3" spans="1:22" ht="35.1" customHeight="1" x14ac:dyDescent="0.25">
      <c r="A3" s="213" t="s">
        <v>5</v>
      </c>
      <c r="B3" s="68" t="s">
        <v>6</v>
      </c>
      <c r="C3" s="69" t="s">
        <v>7</v>
      </c>
      <c r="D3" s="70"/>
      <c r="E3" s="71"/>
      <c r="F3" s="72"/>
    </row>
    <row r="4" spans="1:22" ht="35.1" customHeight="1" x14ac:dyDescent="0.25">
      <c r="A4" s="214"/>
      <c r="B4" s="73" t="s">
        <v>8</v>
      </c>
      <c r="C4" s="74" t="s">
        <v>9</v>
      </c>
      <c r="D4" s="75"/>
      <c r="E4" s="76"/>
      <c r="F4" s="77"/>
    </row>
    <row r="5" spans="1:22" ht="35.1" customHeight="1" x14ac:dyDescent="0.25">
      <c r="A5" s="214"/>
      <c r="B5" s="73" t="s">
        <v>10</v>
      </c>
      <c r="C5" s="74" t="s">
        <v>11</v>
      </c>
      <c r="D5" s="75"/>
      <c r="E5" s="76"/>
      <c r="F5" s="77"/>
    </row>
    <row r="6" spans="1:22" ht="35.1" customHeight="1" x14ac:dyDescent="0.25">
      <c r="A6" s="214"/>
      <c r="B6" s="78" t="s">
        <v>12</v>
      </c>
      <c r="C6" s="79">
        <v>13002979600260</v>
      </c>
      <c r="D6" s="80"/>
      <c r="E6" s="81"/>
      <c r="F6" s="82"/>
    </row>
    <row r="7" spans="1:22" ht="35.1" customHeight="1" thickBot="1" x14ac:dyDescent="0.3">
      <c r="A7" s="215"/>
      <c r="B7" s="83" t="s">
        <v>61</v>
      </c>
      <c r="C7" s="84" t="s">
        <v>58</v>
      </c>
      <c r="D7" s="85"/>
      <c r="E7" s="86"/>
      <c r="F7" s="87"/>
    </row>
    <row r="8" spans="1:22" ht="35.1" customHeight="1" x14ac:dyDescent="0.25">
      <c r="A8" s="216"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25">
      <c r="A9" s="217"/>
      <c r="B9" s="92" t="s">
        <v>131</v>
      </c>
      <c r="C9" s="104" t="str">
        <f>_xlfn.XLOOKUP(C8,SitesFormations[Site de formation principal],SitesFormations[adresse],"")</f>
        <v>52 AVENUE PAUL ALDUY, 66100 PERPIGNAN</v>
      </c>
      <c r="D9" s="93"/>
      <c r="E9" s="94"/>
      <c r="F9" s="77" t="s">
        <v>157</v>
      </c>
    </row>
    <row r="10" spans="1:22" ht="35.1" customHeight="1" x14ac:dyDescent="0.25">
      <c r="A10" s="218"/>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25">
      <c r="A11" s="218"/>
      <c r="B11" s="96" t="s">
        <v>133</v>
      </c>
      <c r="C11" s="79">
        <v>13002979600013</v>
      </c>
      <c r="D11" s="93"/>
      <c r="E11" s="94"/>
      <c r="F11" s="77"/>
      <c r="G11" s="91"/>
    </row>
    <row r="12" spans="1:22" ht="35.1" customHeight="1" x14ac:dyDescent="0.25">
      <c r="A12" s="218"/>
      <c r="B12" s="97" t="s">
        <v>73</v>
      </c>
      <c r="C12" s="171"/>
      <c r="D12" s="98"/>
      <c r="E12" s="99"/>
      <c r="F12" s="220" t="s">
        <v>22</v>
      </c>
      <c r="G12" s="91"/>
    </row>
    <row r="13" spans="1:22" ht="35.1" customHeight="1" thickBot="1" x14ac:dyDescent="0.3">
      <c r="A13" s="219"/>
      <c r="B13" s="100" t="s">
        <v>72</v>
      </c>
      <c r="C13" s="17"/>
      <c r="D13" s="101"/>
      <c r="E13" s="102"/>
      <c r="F13" s="221"/>
    </row>
    <row r="14" spans="1:22" ht="45" customHeight="1" x14ac:dyDescent="0.25">
      <c r="A14" s="228" t="s">
        <v>193</v>
      </c>
      <c r="B14" s="165" t="s">
        <v>118</v>
      </c>
      <c r="C14" s="18" t="s">
        <v>269</v>
      </c>
      <c r="D14" s="89"/>
      <c r="E14" s="90"/>
      <c r="F14" s="72" t="s">
        <v>160</v>
      </c>
      <c r="G14" s="91"/>
      <c r="V14" s="181" t="str" cm="1">
        <f t="array" ref="V14:V41">IFERROR(_xlfn.UNIQUE(_xlfn._xlws.FILTER(Groupes[Nom court formation],Groupes[Site de formation]=C8)),"")</f>
        <v>DEUST Métiers de la Forme</v>
      </c>
    </row>
    <row r="15" spans="1:22" ht="35.1" customHeight="1" x14ac:dyDescent="0.25">
      <c r="A15" s="229"/>
      <c r="B15" s="107" t="s">
        <v>14</v>
      </c>
      <c r="C15" s="196" t="str">
        <f>_xlfn.XLOOKUP(C14,Formations[Nom court],Formations[Diplôme abrégé],"")</f>
        <v>LP</v>
      </c>
      <c r="D15" s="197"/>
      <c r="E15" s="110"/>
      <c r="F15" s="77" t="s">
        <v>134</v>
      </c>
      <c r="G15" s="91"/>
      <c r="V15" s="181" t="str">
        <v>LG Elec Energ Electri Automatique</v>
      </c>
    </row>
    <row r="16" spans="1:22" ht="35.1" customHeight="1" x14ac:dyDescent="0.25">
      <c r="A16" s="229"/>
      <c r="B16" s="103" t="s">
        <v>60</v>
      </c>
      <c r="C16" s="104" t="str">
        <f>_xlfn.XLOOKUP(C14,Formations[Nom court],Formations[Mention RNCP],"")</f>
        <v>Métiers de l'informatique : administration et sécurité des systèmes et des réseaux</v>
      </c>
      <c r="D16" s="105"/>
      <c r="E16" s="106"/>
      <c r="F16" s="77" t="s">
        <v>134</v>
      </c>
      <c r="G16" s="91"/>
      <c r="V16" s="181" t="str">
        <v>LG Phy parcours Sc pour l'Ingénieur</v>
      </c>
    </row>
    <row r="17" spans="1:22" ht="35.1" customHeight="1" x14ac:dyDescent="0.25">
      <c r="A17" s="229"/>
      <c r="B17" s="107" t="s">
        <v>15</v>
      </c>
      <c r="C17" s="104" t="str">
        <f>_xlfn.TEXTJOIN(" - ",TRUE,_xlfn.XLOOKUP(C14,Formations[Nom court],Formations[Parcours (CFA)],""))</f>
        <v>Administrateur de systèmes</v>
      </c>
      <c r="D17" s="105"/>
      <c r="E17" s="106"/>
      <c r="F17" s="77" t="s">
        <v>134</v>
      </c>
      <c r="G17" s="91"/>
      <c r="V17" s="181" t="str">
        <v>LP Action collective dévelopt social</v>
      </c>
    </row>
    <row r="18" spans="1:22" ht="35.1" customHeight="1" x14ac:dyDescent="0.25">
      <c r="A18" s="229"/>
      <c r="B18" s="107" t="s">
        <v>16</v>
      </c>
      <c r="C18" s="196" t="str">
        <f>_xlfn.XLOOKUP(C14,Formations[Nom court],Formations[Acronyme formation],"")</f>
        <v>LP ADMISYS</v>
      </c>
      <c r="D18" s="105"/>
      <c r="E18" s="106"/>
      <c r="F18" s="77" t="s">
        <v>134</v>
      </c>
      <c r="G18" s="91"/>
      <c r="V18" s="181" t="str">
        <v>LP Administrateur Systèmes Réseaux</v>
      </c>
    </row>
    <row r="19" spans="1:22" ht="35.1" customHeight="1" thickBot="1" x14ac:dyDescent="0.3">
      <c r="A19" s="230"/>
      <c r="B19" s="190" t="s">
        <v>17</v>
      </c>
      <c r="C19" s="108" t="str">
        <f>_xlfn.XLOOKUP(C14,Formations[Nom court],Formations[Code RNCP],"")</f>
        <v>40102</v>
      </c>
      <c r="D19" s="109"/>
      <c r="E19" s="110"/>
      <c r="F19" s="82" t="s">
        <v>134</v>
      </c>
      <c r="G19" s="91"/>
      <c r="V19" s="181" t="str">
        <v>LP Accompagnement Insertion Sociale</v>
      </c>
    </row>
    <row r="20" spans="1:22" s="4" customFormat="1" ht="35.1" customHeight="1" x14ac:dyDescent="0.25">
      <c r="A20" s="242" t="s">
        <v>192</v>
      </c>
      <c r="B20" s="111"/>
      <c r="C20" s="112" t="str">
        <f>_xlfn.TEXTJOIN(" ",TRUE,
C15,
_xlfn.SWITCH(C18,"DNO","2e année","DE AUDIO","3e année",
_xlfn.SWITCH(C15,"DEUST","2e année","DSCG","2e année","MASTER","2e année","BUT","3e année","DCG","3e année","LG","3e année","LP","3e année","INGE","5e année","")
),
"2026-2027")</f>
        <v>LP 3e année 2026-2027</v>
      </c>
      <c r="D20" s="89"/>
      <c r="E20" s="89"/>
      <c r="F20" s="72"/>
      <c r="V20" s="182" t="str">
        <v>LP Droit immobilier</v>
      </c>
    </row>
    <row r="21" spans="1:22" ht="35.1" customHeight="1" thickBot="1" x14ac:dyDescent="0.3">
      <c r="A21" s="243"/>
      <c r="B21" s="201" t="s">
        <v>194</v>
      </c>
      <c r="C21" s="202">
        <v>6</v>
      </c>
      <c r="D21" s="188"/>
      <c r="E21" s="189"/>
      <c r="F21" s="203" t="s">
        <v>739</v>
      </c>
      <c r="G21" s="91"/>
      <c r="V21" s="181" t="str">
        <v>LP Metiers Adm collectiv territor 66</v>
      </c>
    </row>
    <row r="22" spans="1:22" ht="35.1" customHeight="1" x14ac:dyDescent="0.25">
      <c r="A22" s="239" t="s">
        <v>191</v>
      </c>
      <c r="B22" s="199" t="s">
        <v>75</v>
      </c>
      <c r="C22" s="200" t="s">
        <v>767</v>
      </c>
      <c r="D22" s="93"/>
      <c r="E22" s="93"/>
      <c r="F22" s="220" t="s">
        <v>99</v>
      </c>
      <c r="V22" s="181" t="str">
        <v>LP Métiers du Journalisme et Presse</v>
      </c>
    </row>
    <row r="23" spans="1:22" s="3" customFormat="1" ht="35.1" customHeight="1" x14ac:dyDescent="0.25">
      <c r="A23" s="240"/>
      <c r="B23" s="113" t="s">
        <v>76</v>
      </c>
      <c r="C23" s="14" t="s">
        <v>773</v>
      </c>
      <c r="D23" s="93"/>
      <c r="E23" s="93"/>
      <c r="F23" s="237"/>
      <c r="V23" s="182" t="str">
        <v>LP Nutrition du Sujet Âgé</v>
      </c>
    </row>
    <row r="24" spans="1:22" s="3" customFormat="1" ht="35.1" customHeight="1" x14ac:dyDescent="0.25">
      <c r="A24" s="240"/>
      <c r="B24" s="113" t="s">
        <v>77</v>
      </c>
      <c r="C24" s="14" t="s">
        <v>768</v>
      </c>
      <c r="D24" s="93"/>
      <c r="E24" s="93"/>
      <c r="F24" s="237"/>
      <c r="V24" s="182" t="str">
        <v>LP Tech Froid Energies Renouvelables</v>
      </c>
    </row>
    <row r="25" spans="1:22" s="3" customFormat="1" ht="35.1" customHeight="1" x14ac:dyDescent="0.25">
      <c r="A25" s="240"/>
      <c r="B25" s="113" t="s">
        <v>78</v>
      </c>
      <c r="C25" s="16"/>
      <c r="D25" s="105"/>
      <c r="E25" s="93"/>
      <c r="F25" s="237"/>
      <c r="V25" s="182" t="str">
        <v>M Administration Publique 66</v>
      </c>
    </row>
    <row r="26" spans="1:22" s="3" customFormat="1" ht="35.1" customHeight="1" x14ac:dyDescent="0.25">
      <c r="A26" s="240"/>
      <c r="B26" s="113" t="s">
        <v>79</v>
      </c>
      <c r="C26" s="16"/>
      <c r="D26" s="105"/>
      <c r="E26" s="93"/>
      <c r="F26" s="237"/>
      <c r="V26" s="182" t="str">
        <v>M Archéo préservat°patrimoine maritime</v>
      </c>
    </row>
    <row r="27" spans="1:22" s="3" customFormat="1" ht="35.1" customHeight="1" x14ac:dyDescent="0.25">
      <c r="A27" s="240"/>
      <c r="B27" s="113" t="s">
        <v>80</v>
      </c>
      <c r="C27" s="16"/>
      <c r="D27" s="105"/>
      <c r="E27" s="93"/>
      <c r="F27" s="238"/>
      <c r="V27" s="182" t="str">
        <v>M Biodiversité Développement Durable</v>
      </c>
    </row>
    <row r="28" spans="1:22" s="3" customFormat="1" ht="35.1" customHeight="1" x14ac:dyDescent="0.25">
      <c r="A28" s="240"/>
      <c r="B28" s="113" t="s">
        <v>81</v>
      </c>
      <c r="C28" s="14"/>
      <c r="D28" s="93"/>
      <c r="E28" s="93"/>
      <c r="F28" s="220"/>
      <c r="V28" s="182" t="str">
        <v>M CCS Acteurs Sociétés Territoire</v>
      </c>
    </row>
    <row r="29" spans="1:22" s="3" customFormat="1" ht="35.1" customHeight="1" x14ac:dyDescent="0.25">
      <c r="A29" s="240"/>
      <c r="B29" s="113" t="s">
        <v>82</v>
      </c>
      <c r="C29" s="14"/>
      <c r="D29" s="93"/>
      <c r="E29" s="93"/>
      <c r="F29" s="237"/>
      <c r="V29" s="182" t="str">
        <v>M Chimie 66</v>
      </c>
    </row>
    <row r="30" spans="1:22" s="3" customFormat="1" ht="35.1" customHeight="1" x14ac:dyDescent="0.25">
      <c r="A30" s="240"/>
      <c r="B30" s="113" t="s">
        <v>83</v>
      </c>
      <c r="C30" s="14"/>
      <c r="D30" s="93"/>
      <c r="E30" s="93"/>
      <c r="F30" s="237"/>
      <c r="V30" s="182" t="str">
        <v>M Calcul Haute Performance Simulation</v>
      </c>
    </row>
    <row r="31" spans="1:22" s="3" customFormat="1" ht="35.1" customHeight="1" x14ac:dyDescent="0.25">
      <c r="A31" s="240"/>
      <c r="B31" s="113" t="s">
        <v>84</v>
      </c>
      <c r="C31" s="14"/>
      <c r="D31" s="93"/>
      <c r="E31" s="93"/>
      <c r="F31" s="237"/>
      <c r="V31" s="182" t="str">
        <v>M Droit des affaires 66</v>
      </c>
    </row>
    <row r="32" spans="1:22" s="3" customFormat="1" ht="35.1" customHeight="1" x14ac:dyDescent="0.25">
      <c r="A32" s="240"/>
      <c r="B32" s="113" t="s">
        <v>85</v>
      </c>
      <c r="C32" s="14"/>
      <c r="D32" s="93"/>
      <c r="E32" s="93"/>
      <c r="F32" s="237"/>
      <c r="V32" s="182" t="str">
        <v>M Energie Electrique Automatique 66</v>
      </c>
    </row>
    <row r="33" spans="1:22" s="3" customFormat="1" ht="35.1" customHeight="1" thickBot="1" x14ac:dyDescent="0.3">
      <c r="A33" s="241"/>
      <c r="B33" s="113" t="s">
        <v>86</v>
      </c>
      <c r="C33" s="14"/>
      <c r="D33" s="101"/>
      <c r="E33" s="93"/>
      <c r="F33" s="221"/>
      <c r="V33" s="182" t="str">
        <v>M Métiers du patrimoine</v>
      </c>
    </row>
    <row r="34" spans="1:22" s="3" customFormat="1" ht="35.1" customHeight="1" thickBot="1" x14ac:dyDescent="0.3">
      <c r="A34" s="234" t="s">
        <v>18</v>
      </c>
      <c r="B34" s="114" t="s">
        <v>69</v>
      </c>
      <c r="C34" s="115">
        <f>IF(_xlfn.MINIFS(Import!A:A,Import!D:D,"Rentrée")=DATE(1900,1,0),"",_xlfn.MINIFS(Import!A:A,Import!D:D,"Rentrée"))</f>
        <v>46267</v>
      </c>
      <c r="D34" s="116"/>
      <c r="E34" s="117"/>
      <c r="F34" s="72" t="s">
        <v>87</v>
      </c>
      <c r="H34" s="183" t="s">
        <v>23</v>
      </c>
      <c r="I34" s="231" t="str">
        <f>C36</f>
        <v>LP 3e année 2026-2027</v>
      </c>
      <c r="J34" s="232"/>
      <c r="K34" s="233"/>
      <c r="L34" s="231">
        <f>D36</f>
        <v>0</v>
      </c>
      <c r="M34" s="232"/>
      <c r="N34" s="233"/>
      <c r="O34" s="231">
        <f>G36</f>
        <v>0</v>
      </c>
      <c r="P34" s="232"/>
      <c r="Q34" s="233"/>
      <c r="R34" s="231" t="s">
        <v>57</v>
      </c>
      <c r="S34" s="232"/>
      <c r="T34" s="233"/>
      <c r="V34" s="182" t="str">
        <v>M Histoire de l'Art et patrimoine</v>
      </c>
    </row>
    <row r="35" spans="1:22" s="3" customFormat="1" ht="35.1" customHeight="1" thickBot="1" x14ac:dyDescent="0.3">
      <c r="A35" s="235"/>
      <c r="B35" s="118" t="s">
        <v>56</v>
      </c>
      <c r="C35" s="119">
        <f>IF(_xlfn.MAXIFS(Import!A:A,Import!D:D,"Examens")=DATE(1900,1,0),"",_xlfn.MAXIFS(Import!A:A,Import!D:D,"Examens"))</f>
        <v>46630</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25">
      <c r="A36" s="235"/>
      <c r="B36" s="114"/>
      <c r="C36" s="126" t="str">
        <f>C20</f>
        <v>LP 3e année 2026-2027</v>
      </c>
      <c r="D36" s="127"/>
      <c r="E36" s="127"/>
      <c r="F36" s="72"/>
      <c r="H36" s="128" t="s">
        <v>27</v>
      </c>
      <c r="I36" s="129">
        <f>COUNTIF(Import!D:D,"Centre")/2 + COUNTIF(Import!D:D,"Rentrée")/2</f>
        <v>78</v>
      </c>
      <c r="J36" s="129">
        <f>I36*7</f>
        <v>546</v>
      </c>
      <c r="K36" s="129"/>
      <c r="L36" s="129"/>
      <c r="M36" s="129"/>
      <c r="N36" s="129"/>
      <c r="O36" s="129"/>
      <c r="P36" s="129"/>
      <c r="Q36" s="129"/>
      <c r="R36" s="130">
        <f>I36+L36+O36</f>
        <v>78</v>
      </c>
      <c r="S36" s="130">
        <f>J36+M36+Q36</f>
        <v>546</v>
      </c>
      <c r="T36" s="131"/>
      <c r="V36" s="182" t="str">
        <v>M JusticeProcèsProcédures Contentieux</v>
      </c>
    </row>
    <row r="37" spans="1:22" s="3" customFormat="1" ht="35.1" customHeight="1" x14ac:dyDescent="0.25">
      <c r="A37" s="235"/>
      <c r="B37" s="103" t="s">
        <v>62</v>
      </c>
      <c r="C37" s="9">
        <v>527</v>
      </c>
      <c r="D37" s="133"/>
      <c r="E37" s="133"/>
      <c r="F37" s="77"/>
      <c r="H37" s="134" t="s">
        <v>28</v>
      </c>
      <c r="I37" s="135">
        <f>COUNTIF(Import!D:D,"Examens")/2</f>
        <v>11</v>
      </c>
      <c r="J37" s="135">
        <f>I37*7</f>
        <v>77</v>
      </c>
      <c r="K37" s="135"/>
      <c r="L37" s="135"/>
      <c r="M37" s="135"/>
      <c r="N37" s="135"/>
      <c r="O37" s="135"/>
      <c r="P37" s="135"/>
      <c r="Q37" s="135"/>
      <c r="R37" s="136">
        <f t="shared" ref="R37:R42" si="0">I37+L37+O37</f>
        <v>11</v>
      </c>
      <c r="S37" s="136">
        <f t="shared" ref="S37:S42" si="1">J37+M37+Q37</f>
        <v>77</v>
      </c>
      <c r="T37" s="137"/>
      <c r="V37" s="182" t="str">
        <v>M Energie Matériaux Procédés Solaires</v>
      </c>
    </row>
    <row r="38" spans="1:22" s="3" customFormat="1" ht="35.1" customHeight="1" thickBot="1" x14ac:dyDescent="0.3">
      <c r="A38" s="235"/>
      <c r="B38" s="103" t="s">
        <v>63</v>
      </c>
      <c r="C38" s="132">
        <f>(C41*35)-C37</f>
        <v>96</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
      <c r="A39" s="235"/>
      <c r="B39" s="103" t="s">
        <v>64</v>
      </c>
      <c r="C39" s="132">
        <f>C37+C38</f>
        <v>623</v>
      </c>
      <c r="D39" s="133"/>
      <c r="E39" s="133"/>
      <c r="F39" s="77" t="s">
        <v>162</v>
      </c>
      <c r="G39" s="142"/>
      <c r="H39" s="143" t="s">
        <v>29</v>
      </c>
      <c r="I39" s="144">
        <f>IF($G$38="compté dans le temps de formation",SUM(I36:I38),SUM(I36:I37))</f>
        <v>89</v>
      </c>
      <c r="J39" s="145">
        <f>IF($G$38="compté dans le temps de formation",SUM(J36:J38),SUM(J36:J37))</f>
        <v>623</v>
      </c>
      <c r="K39" s="146">
        <f>IFERROR(J39/(J39+J42),"")</f>
        <v>0.3531746031746032</v>
      </c>
      <c r="L39" s="144"/>
      <c r="M39" s="145"/>
      <c r="N39" s="146"/>
      <c r="O39" s="144"/>
      <c r="P39" s="145"/>
      <c r="Q39" s="146"/>
      <c r="R39" s="144">
        <f t="shared" si="0"/>
        <v>89</v>
      </c>
      <c r="S39" s="145">
        <f t="shared" si="1"/>
        <v>623</v>
      </c>
      <c r="T39" s="146">
        <f>IFERROR(S39/(S39+S42),"")</f>
        <v>0.3531746031746032</v>
      </c>
      <c r="V39" s="182" t="str">
        <v>M Archéologie</v>
      </c>
    </row>
    <row r="40" spans="1:22" s="3" customFormat="1" ht="35.1" customHeight="1" x14ac:dyDescent="0.25">
      <c r="A40" s="235"/>
      <c r="B40" s="107" t="s">
        <v>19</v>
      </c>
      <c r="C40" s="132">
        <f>I39</f>
        <v>89</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
      <c r="A41" s="235"/>
      <c r="B41" s="107" t="s">
        <v>65</v>
      </c>
      <c r="C41" s="132">
        <f>C40/5</f>
        <v>17.8</v>
      </c>
      <c r="D41" s="133"/>
      <c r="E41" s="133"/>
      <c r="F41" s="77" t="s">
        <v>87</v>
      </c>
      <c r="H41" s="154" t="s">
        <v>30</v>
      </c>
      <c r="I41" s="155">
        <f>COUNTIF(Import!D:D,"Entreprise")/2</f>
        <v>163</v>
      </c>
      <c r="J41" s="156">
        <f>I41*7</f>
        <v>1141</v>
      </c>
      <c r="K41" s="157"/>
      <c r="L41" s="155"/>
      <c r="M41" s="156"/>
      <c r="N41" s="157"/>
      <c r="O41" s="155"/>
      <c r="P41" s="156"/>
      <c r="Q41" s="157"/>
      <c r="R41" s="158">
        <f t="shared" si="0"/>
        <v>163</v>
      </c>
      <c r="S41" s="159">
        <f t="shared" si="1"/>
        <v>1141</v>
      </c>
      <c r="T41" s="160"/>
      <c r="V41" s="182" t="str">
        <v>M Urbanisme Habitat</v>
      </c>
    </row>
    <row r="42" spans="1:22" s="3" customFormat="1" ht="35.1" customHeight="1" thickBot="1" x14ac:dyDescent="0.3">
      <c r="A42" s="235"/>
      <c r="B42" s="161" t="s">
        <v>59</v>
      </c>
      <c r="C42" s="162">
        <f>C39+D39+E39</f>
        <v>623</v>
      </c>
      <c r="D42" s="163"/>
      <c r="E42" s="164"/>
      <c r="F42" s="82" t="s">
        <v>87</v>
      </c>
      <c r="H42" s="143" t="s">
        <v>31</v>
      </c>
      <c r="I42" s="144">
        <f>SUM(I40:I41)</f>
        <v>163</v>
      </c>
      <c r="J42" s="145">
        <f>SUM(J40:J41)</f>
        <v>1141</v>
      </c>
      <c r="K42" s="146">
        <f>IFERROR(J42/(J42+J39),"")</f>
        <v>0.64682539682539686</v>
      </c>
      <c r="L42" s="144"/>
      <c r="M42" s="145"/>
      <c r="N42" s="146"/>
      <c r="O42" s="144"/>
      <c r="P42" s="145"/>
      <c r="Q42" s="146"/>
      <c r="R42" s="144">
        <f t="shared" si="0"/>
        <v>163</v>
      </c>
      <c r="S42" s="145">
        <f t="shared" si="1"/>
        <v>1141</v>
      </c>
      <c r="T42" s="146">
        <f>IFERROR(S42/(S42+S39),"")</f>
        <v>0.64682539682539686</v>
      </c>
      <c r="V42" s="182"/>
    </row>
    <row r="43" spans="1:22" s="3" customFormat="1" ht="35.1" customHeight="1" x14ac:dyDescent="0.25">
      <c r="A43" s="235"/>
      <c r="B43" s="165" t="s">
        <v>66</v>
      </c>
      <c r="C43" s="18" t="s">
        <v>769</v>
      </c>
      <c r="D43" s="89"/>
      <c r="E43" s="90"/>
      <c r="F43" s="72" t="s">
        <v>13</v>
      </c>
      <c r="H43"/>
      <c r="V43" s="182"/>
    </row>
    <row r="44" spans="1:22" s="3" customFormat="1" ht="35.1" customHeight="1" x14ac:dyDescent="0.25">
      <c r="A44" s="235"/>
      <c r="B44" s="166" t="s">
        <v>100</v>
      </c>
      <c r="C44" s="9"/>
      <c r="D44" s="133"/>
      <c r="E44" s="133"/>
      <c r="F44" s="184" t="s">
        <v>159</v>
      </c>
      <c r="G44" s="167"/>
      <c r="H44" s="167" t="b">
        <f>OR(D43="Distanciel",D43="Mixte")</f>
        <v>0</v>
      </c>
      <c r="I44" s="167"/>
      <c r="V44" s="182"/>
    </row>
    <row r="45" spans="1:22" s="3" customFormat="1" ht="35.1" customHeight="1" x14ac:dyDescent="0.25">
      <c r="A45" s="235"/>
      <c r="B45" s="168" t="s">
        <v>20</v>
      </c>
      <c r="C45" s="16" t="s">
        <v>770</v>
      </c>
      <c r="D45" s="105"/>
      <c r="E45" s="106"/>
      <c r="F45" s="77" t="s">
        <v>13</v>
      </c>
      <c r="H45"/>
      <c r="V45" s="182"/>
    </row>
    <row r="46" spans="1:22" s="92" customFormat="1" ht="35.1" customHeight="1" x14ac:dyDescent="0.25">
      <c r="A46" s="235"/>
      <c r="B46" s="107" t="s">
        <v>21</v>
      </c>
      <c r="C46" s="16" t="s">
        <v>771</v>
      </c>
      <c r="D46" s="105"/>
      <c r="E46" s="106"/>
      <c r="F46" s="77" t="s">
        <v>13</v>
      </c>
      <c r="H46"/>
      <c r="V46" s="182"/>
    </row>
    <row r="47" spans="1:22" s="92" customFormat="1" ht="35.1" customHeight="1" x14ac:dyDescent="0.25">
      <c r="A47" s="235"/>
      <c r="B47" s="103" t="s">
        <v>67</v>
      </c>
      <c r="C47" s="16" t="s">
        <v>772</v>
      </c>
      <c r="D47" s="105"/>
      <c r="E47" s="106"/>
      <c r="F47" s="77" t="s">
        <v>13</v>
      </c>
      <c r="H47"/>
      <c r="V47" s="182"/>
    </row>
    <row r="48" spans="1:22" s="92" customFormat="1" ht="35.1" customHeight="1" x14ac:dyDescent="0.25">
      <c r="A48" s="235"/>
      <c r="B48" s="103" t="s">
        <v>74</v>
      </c>
      <c r="C48" s="16"/>
      <c r="D48" s="105"/>
      <c r="E48" s="106"/>
      <c r="F48" s="77"/>
      <c r="G48" s="167"/>
      <c r="H48"/>
      <c r="V48" s="182"/>
    </row>
    <row r="49" spans="1:6" ht="35.1" customHeight="1" thickBot="1" x14ac:dyDescent="0.3">
      <c r="A49" s="236"/>
      <c r="B49" s="118" t="s">
        <v>68</v>
      </c>
      <c r="C49" s="19" t="s">
        <v>772</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A14:A19"/>
    <mergeCell ref="L34:N34"/>
    <mergeCell ref="R34:T34"/>
    <mergeCell ref="A34:A49"/>
    <mergeCell ref="F22:F27"/>
    <mergeCell ref="F28:F33"/>
    <mergeCell ref="I34:K34"/>
    <mergeCell ref="O34:Q34"/>
    <mergeCell ref="A22:A33"/>
    <mergeCell ref="A20:A21"/>
    <mergeCell ref="F1:F2"/>
    <mergeCell ref="A3:A7"/>
    <mergeCell ref="A8:A13"/>
    <mergeCell ref="F12:F13"/>
    <mergeCell ref="A2:C2"/>
    <mergeCell ref="A1:C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 type="list" allowBlank="1" showInputMessage="1" showErrorMessage="1" sqref="G38" xr:uid="{9A12742A-1FC2-4D9E-ACD9-1D95B6978BDC}">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5" x14ac:dyDescent="0.25"/>
  <cols>
    <col min="5" max="5" width="17.7109375" style="191" bestFit="1" customWidth="1"/>
    <col min="10" max="10" width="17.7109375" style="191" bestFit="1" customWidth="1"/>
  </cols>
  <sheetData>
    <row r="1" spans="1:88" s="192" customFormat="1" ht="157.5" x14ac:dyDescent="0.25">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25">
      <c r="A2" t="str">
        <f>'Fiche formation'!C18</f>
        <v>LP ADMISYS</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LP</v>
      </c>
      <c r="N2" t="str">
        <f>'Fiche formation'!C16</f>
        <v>Métiers de l'informatique : administration et sécurité des systèmes et des réseaux</v>
      </c>
      <c r="O2" t="str">
        <f>'Fiche formation'!C17</f>
        <v>Administrateur de systèmes</v>
      </c>
      <c r="P2" t="str">
        <f>'Fiche formation'!C18</f>
        <v>LP ADMISYS</v>
      </c>
      <c r="Q2" t="str">
        <f>'Fiche formation'!C14</f>
        <v>LP Administrateur Systèmes Réseaux</v>
      </c>
      <c r="R2" t="str">
        <f>'Fiche formation'!C19</f>
        <v>40102</v>
      </c>
      <c r="S2">
        <f>IF(ISNUMBER(SEARCH("*1e année",'Fiche formation'!$C$20)),'Fiche formation'!$C21,0)</f>
        <v>0</v>
      </c>
      <c r="T2">
        <f>IF(ISNUMBER(SEARCH("*2e année",'Fiche formation'!$C$20)),'Fiche formation'!$C21,0)</f>
        <v>0</v>
      </c>
      <c r="U2">
        <f>IF(ISNUMBER(SEARCH("*3e année",'Fiche formation'!$C$20)),'Fiche formation'!$C21,IF(ISNUMBER(SEARCH("*5e année",'Fiche formation'!$C$20)),'Fiche formation'!$C21,0))</f>
        <v>6</v>
      </c>
      <c r="V2" t="str">
        <f>'Fiche formation'!C20</f>
        <v>LP 3e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f>IF(ISNUMBER(SEARCH("*2e année",'Fiche formation'!$C$20)),'Fiche formation'!$C22,0)</f>
        <v>0</v>
      </c>
      <c r="AJ2">
        <f>IF(ISNUMBER(SEARCH("*2e année",'Fiche formation'!$C$20)),'Fiche formation'!$C23,0)</f>
        <v>0</v>
      </c>
      <c r="AK2">
        <f>IF(ISNUMBER(SEARCH("*2e année",'Fiche formation'!$C$20)),'Fiche formation'!$C24,0)</f>
        <v>0</v>
      </c>
      <c r="AL2">
        <f>IF(ISNUMBER(SEARCH("*2e année",'Fiche formation'!$C$20)),'Fiche formation'!$C25,0)</f>
        <v>0</v>
      </c>
      <c r="AM2">
        <f>IF(ISNUMBER(SEARCH("*2e année",'Fiche formation'!$C$20)),'Fiche formation'!$C26,0)</f>
        <v>0</v>
      </c>
      <c r="AN2">
        <f>IF(ISNUMBER(SEARCH("*2e année",'Fiche formation'!$C$20)),'Fiche formation'!$C27,0)</f>
        <v>0</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t="str">
        <f>IF(ISNUMBER(SEARCH("*3e année",'Fiche formation'!$C$20)),'Fiche formation'!$C22,IF(ISNUMBER(SEARCH("*5e année",'Fiche formation'!$C$20)),'Fiche formation'!$C22,0))</f>
        <v>Amira</v>
      </c>
      <c r="AV2" t="str">
        <f>IF(ISNUMBER(SEARCH("*3e année",'Fiche formation'!$C$20)),'Fiche formation'!$C23,IF(ISNUMBER(SEARCH("*5e année",'Fiche formation'!$C$20)),'Fiche formation'!$C23,0))</f>
        <v>MOUAKHER</v>
      </c>
      <c r="AW2" t="str">
        <f>IF(ISNUMBER(SEARCH("*3e année",'Fiche formation'!$C$20)),'Fiche formation'!$C24,IF(ISNUMBER(SEARCH("*5e année",'Fiche formation'!$C$20)),'Fiche formation'!$C24,0))</f>
        <v>amira.mouakher@univ-perp.fr</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46267</v>
      </c>
      <c r="BH2" s="1">
        <f>'Fiche formation'!C35</f>
        <v>46630</v>
      </c>
      <c r="BI2" t="str">
        <f>'Fiche formation'!C36</f>
        <v>LP 3e année 2026-2027</v>
      </c>
      <c r="BJ2">
        <f>IF(ISNUMBER(SEARCH("*1e année",'Fiche formation'!$C$20)),'Fiche formation'!$C37,0)</f>
        <v>0</v>
      </c>
      <c r="BK2">
        <f>IF(ISNUMBER(SEARCH("*2e année",'Fiche formation'!$C$20)),'Fiche formation'!$C37,0)</f>
        <v>0</v>
      </c>
      <c r="BL2">
        <f>IF(ISNUMBER(SEARCH("*3e année",'Fiche formation'!$C$20)),'Fiche formation'!$C37,IF(ISNUMBER(SEARCH("*5e année",'Fiche formation'!$C$20)),'Fiche formation'!$C37,0))</f>
        <v>527</v>
      </c>
      <c r="BM2">
        <f>IF(ISNUMBER(SEARCH("*1e année",'Fiche formation'!$C$20)),'Fiche formation'!$C38,0)</f>
        <v>0</v>
      </c>
      <c r="BN2">
        <f>IF(ISNUMBER(SEARCH("*2e année",'Fiche formation'!$C$20)),'Fiche formation'!$C38,0)</f>
        <v>0</v>
      </c>
      <c r="BO2">
        <f>IF(ISNUMBER(SEARCH("*3e année",'Fiche formation'!$C$20)),'Fiche formation'!$C38,IF(ISNUMBER(SEARCH("*5e année",'Fiche formation'!$C$20)),'Fiche formation'!$C38,0))</f>
        <v>96</v>
      </c>
      <c r="BP2">
        <f>IF(ISNUMBER(SEARCH("*1e année",'Fiche formation'!$C$20)),'Fiche formation'!$C39,0)</f>
        <v>0</v>
      </c>
      <c r="BQ2">
        <f>IF(ISNUMBER(SEARCH("*2e année",'Fiche formation'!$C$20)),'Fiche formation'!$C39,0)</f>
        <v>0</v>
      </c>
      <c r="BR2">
        <f>IF(ISNUMBER(SEARCH("*3e année",'Fiche formation'!$C$20)),'Fiche formation'!$C39,IF(ISNUMBER(SEARCH("*5e année",'Fiche formation'!$C$20)),'Fiche formation'!$C39,0))</f>
        <v>623</v>
      </c>
      <c r="BS2">
        <f>IF(ISNUMBER(SEARCH("*1e année",'Fiche formation'!$C$20)),'Fiche formation'!$C40,0)</f>
        <v>0</v>
      </c>
      <c r="BT2">
        <f>IF(ISNUMBER(SEARCH("*2e année",'Fiche formation'!$C$20)),'Fiche formation'!$C40,0)</f>
        <v>0</v>
      </c>
      <c r="BU2">
        <f>IF(ISNUMBER(SEARCH("*3e année",'Fiche formation'!$C$20)),'Fiche formation'!$C40,IF(ISNUMBER(SEARCH("*5e année",'Fiche formation'!$C$20)),'Fiche formation'!$C40,0))</f>
        <v>89</v>
      </c>
      <c r="BV2">
        <f>IF(ISNUMBER(SEARCH("*1e année",'Fiche formation'!$C$20)),'Fiche formation'!$C41,0)</f>
        <v>0</v>
      </c>
      <c r="BW2">
        <f>IF(ISNUMBER(SEARCH("*2e année",'Fiche formation'!$C$20)),'Fiche formation'!$C41,0)</f>
        <v>0</v>
      </c>
      <c r="BX2">
        <f>IF(ISNUMBER(SEARCH("*3e année",'Fiche formation'!$C$20)),'Fiche formation'!$C41,IF(ISNUMBER(SEARCH("*5e année",'Fiche formation'!$C$20)),'Fiche formation'!$C41,0))</f>
        <v>17.8</v>
      </c>
      <c r="BY2">
        <f>'Fiche formation'!C42</f>
        <v>623</v>
      </c>
      <c r="BZ2">
        <f>IF(ISNUMBER(SEARCH("*1e année",'Fiche formation'!$C$20)),'Fiche formation'!$C43,0)</f>
        <v>0</v>
      </c>
      <c r="CA2">
        <f>IF(ISNUMBER(SEARCH("*2e année",'Fiche formation'!$C$20)),'Fiche formation'!$C43,0)</f>
        <v>0</v>
      </c>
      <c r="CB2" t="str">
        <f>IF(ISNUMBER(SEARCH("*3e année",'Fiche formation'!$C$20)),'Fiche formation'!$C43,IF(ISNUMBER(SEARCH("*5e année",'Fiche formation'!$C$20)),'Fiche formation'!$C43,0))</f>
        <v>Présentiel</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Combiné continu et terminal</v>
      </c>
      <c r="CG2" t="str">
        <f>'Fiche formation'!C46</f>
        <v>Feuille d'émargement papier</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abSelected="1" topLeftCell="K9" zoomScale="70" zoomScaleNormal="70" workbookViewId="0">
      <selection activeCell="AB25" sqref="AB25"/>
    </sheetView>
  </sheetViews>
  <sheetFormatPr baseColWidth="10" defaultRowHeight="15" x14ac:dyDescent="0.25"/>
  <cols>
    <col min="1" max="1" width="5.7109375" customWidth="1"/>
    <col min="2" max="2" width="1.7109375" customWidth="1"/>
    <col min="3" max="3" width="8.7109375" customWidth="1"/>
    <col min="4" max="4" width="15.7109375" customWidth="1"/>
    <col min="5" max="5" width="1.7109375" customWidth="1"/>
    <col min="6" max="6" width="8.7109375" customWidth="1"/>
    <col min="7" max="7" width="15.7109375" customWidth="1"/>
    <col min="8" max="8" width="1.7109375" customWidth="1"/>
    <col min="9" max="9" width="8.7109375" customWidth="1"/>
    <col min="10" max="10" width="15.7109375" customWidth="1"/>
    <col min="11" max="11" width="1.7109375" customWidth="1"/>
    <col min="12" max="12" width="8.7109375" customWidth="1"/>
    <col min="13" max="13" width="15.7109375" customWidth="1"/>
    <col min="14" max="14" width="1.7109375" customWidth="1"/>
    <col min="15" max="15" width="8.7109375" customWidth="1"/>
    <col min="16" max="16" width="15.7109375" customWidth="1"/>
    <col min="17" max="17" width="1.7109375" customWidth="1"/>
    <col min="18" max="18" width="8.7109375" customWidth="1"/>
    <col min="19" max="19" width="15.7109375" customWidth="1"/>
    <col min="20" max="20" width="1.7109375" customWidth="1"/>
    <col min="21" max="21" width="8.7109375" customWidth="1"/>
    <col min="22" max="22" width="15.7109375" customWidth="1"/>
    <col min="23" max="23" width="1.7109375" customWidth="1"/>
    <col min="24" max="24" width="8.7109375" customWidth="1"/>
    <col min="25" max="25" width="15.7109375" customWidth="1"/>
    <col min="26" max="26" width="1.7109375" customWidth="1"/>
    <col min="27" max="27" width="8.7109375" customWidth="1"/>
    <col min="28" max="28" width="15.7109375" customWidth="1"/>
    <col min="29" max="29" width="1.7109375" customWidth="1"/>
    <col min="30" max="30" width="8.7109375" customWidth="1"/>
    <col min="31" max="31" width="15.7109375" customWidth="1"/>
    <col min="32" max="32" width="1.7109375" customWidth="1"/>
    <col min="33" max="33" width="8.7109375" customWidth="1"/>
    <col min="34" max="34" width="15.7109375" customWidth="1"/>
    <col min="35" max="35" width="1.7109375" customWidth="1"/>
    <col min="36" max="36" width="8.7109375" customWidth="1"/>
    <col min="37" max="37" width="15.7109375" customWidth="1"/>
    <col min="38" max="38" width="1.7109375" customWidth="1"/>
    <col min="39" max="39" width="8.7109375" customWidth="1"/>
    <col min="40" max="40" width="15.7109375" customWidth="1"/>
    <col min="41" max="41" width="1.7109375" customWidth="1"/>
    <col min="42" max="42" width="8.7109375" customWidth="1"/>
    <col min="43" max="43" width="15.7109375" customWidth="1"/>
    <col min="44" max="44" width="1.7109375" customWidth="1"/>
    <col min="45" max="45" width="8.7109375" hidden="1" customWidth="1"/>
    <col min="46" max="46" width="15.7109375" hidden="1" customWidth="1"/>
  </cols>
  <sheetData>
    <row r="1" spans="1:46" hidden="1" x14ac:dyDescent="0.25"/>
    <row r="2" spans="1:46" hidden="1" x14ac:dyDescent="0.25"/>
    <row r="3" spans="1:46" ht="24.95" customHeight="1" x14ac:dyDescent="0.25">
      <c r="A3" s="38"/>
      <c r="C3" s="3"/>
      <c r="D3" s="3"/>
      <c r="E3" s="3"/>
      <c r="F3" s="3"/>
      <c r="G3" s="3"/>
      <c r="H3" s="3"/>
      <c r="I3" s="250" t="s">
        <v>112</v>
      </c>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40"/>
      <c r="AM3" s="40"/>
      <c r="AN3" s="40"/>
    </row>
    <row r="4" spans="1:46" ht="24.95" customHeight="1" x14ac:dyDescent="0.25">
      <c r="A4" s="38"/>
      <c r="C4" s="3"/>
      <c r="D4" s="3"/>
      <c r="E4" s="3"/>
      <c r="F4" s="3"/>
      <c r="G4" s="3"/>
      <c r="H4" s="3"/>
      <c r="I4" s="250" t="str">
        <f>_xlfn.CONCAT("Année universitaire ",B11,"-",R11,"")</f>
        <v>Année universitaire 2026-2027</v>
      </c>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40"/>
      <c r="AM4" s="40"/>
      <c r="AN4" s="40"/>
    </row>
    <row r="5" spans="1:46" ht="24.95" customHeight="1" x14ac:dyDescent="0.25">
      <c r="A5" s="38"/>
      <c r="C5" s="3"/>
      <c r="D5" s="3"/>
      <c r="E5" s="3"/>
      <c r="F5" s="3"/>
      <c r="G5" s="3"/>
      <c r="H5" s="3"/>
      <c r="I5" s="250" t="str">
        <f>_xlfn.TEXTJOIN(" - ",TRUE,'Fiche formation'!A2,REPLACE('Fiche formation'!C8,1,3,""))</f>
        <v>UFA UNIVERSITE PERPIGNAN VIA DOMITIA - D</v>
      </c>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40"/>
      <c r="AM5" s="40"/>
      <c r="AN5" s="40"/>
    </row>
    <row r="6" spans="1:46" ht="50.1" customHeight="1" x14ac:dyDescent="0.25">
      <c r="A6" s="38"/>
      <c r="B6" s="3"/>
      <c r="C6" s="3"/>
      <c r="D6" s="3"/>
      <c r="E6" s="3"/>
      <c r="F6" s="3"/>
      <c r="G6" s="3"/>
      <c r="H6" s="3"/>
      <c r="I6" s="250" t="s">
        <v>163</v>
      </c>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40"/>
      <c r="AM6" s="40"/>
      <c r="AN6" s="40"/>
    </row>
    <row r="7" spans="1:46" ht="24.95" customHeight="1" x14ac:dyDescent="0.25">
      <c r="A7" s="38"/>
      <c r="B7" s="3"/>
      <c r="C7" s="251"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3e année LP Métiers de l'informatique : administration et sécurité des systèmes et des réseaux - Administrateur de systèmes - LP ADMISYS</v>
      </c>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row>
    <row r="8" spans="1:46" ht="110.1" customHeight="1" thickBot="1" x14ac:dyDescent="0.3">
      <c r="A8" s="38"/>
      <c r="B8" s="3"/>
      <c r="C8" s="39"/>
      <c r="D8" s="41"/>
      <c r="E8" s="40"/>
      <c r="F8" s="40"/>
      <c r="G8" s="40"/>
      <c r="H8" s="40"/>
      <c r="I8" s="245" t="s">
        <v>743</v>
      </c>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40"/>
      <c r="AM8" s="40"/>
      <c r="AN8" s="40"/>
      <c r="AO8" s="42"/>
      <c r="AP8" s="42"/>
      <c r="AQ8" s="42"/>
      <c r="AR8" s="42"/>
      <c r="AS8" s="42"/>
      <c r="AT8" s="42"/>
    </row>
    <row r="9" spans="1:46" s="43" customFormat="1" ht="54.95" customHeight="1" thickBot="1" x14ac:dyDescent="0.3">
      <c r="B9" s="44"/>
      <c r="C9" s="252" t="s">
        <v>114</v>
      </c>
      <c r="D9" s="246"/>
      <c r="E9" s="45"/>
      <c r="F9" s="246" t="s">
        <v>113</v>
      </c>
      <c r="G9" s="246"/>
      <c r="H9" s="46"/>
      <c r="I9" s="246" t="s">
        <v>117</v>
      </c>
      <c r="J9" s="246"/>
      <c r="K9" s="47"/>
      <c r="L9" s="246" t="s">
        <v>129</v>
      </c>
      <c r="M9" s="246"/>
      <c r="N9" s="198"/>
      <c r="O9" s="246" t="s">
        <v>744</v>
      </c>
      <c r="P9" s="246"/>
      <c r="Q9" s="48"/>
      <c r="R9" s="246" t="s">
        <v>28</v>
      </c>
      <c r="S9" s="246"/>
      <c r="T9" s="49"/>
      <c r="U9" s="246" t="s">
        <v>116</v>
      </c>
      <c r="V9" s="246"/>
      <c r="W9" s="50"/>
      <c r="X9" s="246" t="s">
        <v>115</v>
      </c>
      <c r="Y9" s="246"/>
      <c r="Z9" s="4"/>
      <c r="AA9" s="246"/>
      <c r="AB9" s="246"/>
      <c r="AC9" s="4"/>
      <c r="AD9" s="246"/>
      <c r="AE9" s="246"/>
      <c r="AF9" s="4"/>
      <c r="AG9" s="246"/>
      <c r="AH9" s="246"/>
      <c r="AI9" s="4"/>
      <c r="AJ9" s="246"/>
      <c r="AK9" s="246"/>
      <c r="AL9" s="4"/>
      <c r="AM9" s="246"/>
      <c r="AN9" s="246"/>
      <c r="AP9" s="246"/>
      <c r="AQ9" s="246"/>
      <c r="AS9" s="245"/>
      <c r="AT9" s="245"/>
    </row>
    <row r="11" spans="1:46" ht="24.95" customHeight="1" x14ac:dyDescent="0.25">
      <c r="B11" s="253">
        <v>2026</v>
      </c>
      <c r="C11" s="253"/>
      <c r="D11" s="253"/>
      <c r="E11" s="253"/>
      <c r="F11" s="253"/>
      <c r="G11" s="253"/>
      <c r="H11" s="253"/>
      <c r="I11" s="253"/>
      <c r="J11" s="253"/>
      <c r="K11" s="253"/>
      <c r="L11" s="253"/>
      <c r="M11" s="253"/>
      <c r="N11" s="253"/>
      <c r="O11" s="253"/>
      <c r="P11" s="253"/>
      <c r="Q11" s="62"/>
      <c r="R11" s="247">
        <f>B11+1</f>
        <v>2027</v>
      </c>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9"/>
      <c r="AS11" s="186"/>
      <c r="AT11" s="186"/>
    </row>
    <row r="12" spans="1:46" ht="24.95" customHeight="1" x14ac:dyDescent="0.25">
      <c r="B12" s="63"/>
      <c r="C12" s="244" t="s">
        <v>111</v>
      </c>
      <c r="D12" s="244"/>
      <c r="E12" s="63"/>
      <c r="F12" s="244" t="s">
        <v>32</v>
      </c>
      <c r="G12" s="244"/>
      <c r="H12" s="63"/>
      <c r="I12" s="244" t="s">
        <v>101</v>
      </c>
      <c r="J12" s="244"/>
      <c r="K12" s="63"/>
      <c r="L12" s="244" t="s">
        <v>102</v>
      </c>
      <c r="M12" s="244"/>
      <c r="N12" s="63"/>
      <c r="O12" s="244" t="s">
        <v>103</v>
      </c>
      <c r="P12" s="244"/>
      <c r="Q12" s="64"/>
      <c r="R12" s="244" t="s">
        <v>104</v>
      </c>
      <c r="S12" s="244"/>
      <c r="T12" s="63"/>
      <c r="U12" s="244" t="s">
        <v>105</v>
      </c>
      <c r="V12" s="244"/>
      <c r="W12" s="63"/>
      <c r="X12" s="244" t="s">
        <v>106</v>
      </c>
      <c r="Y12" s="244"/>
      <c r="Z12" s="63"/>
      <c r="AA12" s="244" t="s">
        <v>107</v>
      </c>
      <c r="AB12" s="244"/>
      <c r="AC12" s="63"/>
      <c r="AD12" s="244" t="s">
        <v>108</v>
      </c>
      <c r="AE12" s="244"/>
      <c r="AF12" s="63"/>
      <c r="AG12" s="244" t="s">
        <v>109</v>
      </c>
      <c r="AH12" s="244"/>
      <c r="AI12" s="63">
        <f>MONTH(1&amp;AJ12)</f>
        <v>7</v>
      </c>
      <c r="AJ12" s="244" t="s">
        <v>110</v>
      </c>
      <c r="AK12" s="244"/>
      <c r="AL12" s="63"/>
      <c r="AM12" s="244" t="s">
        <v>111</v>
      </c>
      <c r="AN12" s="244"/>
      <c r="AO12" s="63"/>
      <c r="AP12" s="244" t="s">
        <v>32</v>
      </c>
      <c r="AQ12" s="244"/>
      <c r="AR12" s="63"/>
      <c r="AS12" s="244" t="s">
        <v>101</v>
      </c>
      <c r="AT12" s="244"/>
    </row>
    <row r="13" spans="1:46" ht="24.95" customHeight="1" x14ac:dyDescent="0.25">
      <c r="B13" s="172"/>
      <c r="C13" s="55">
        <f>DATE($B$11,MONTH(1&amp;C$12),1)</f>
        <v>46235</v>
      </c>
      <c r="D13" s="52"/>
      <c r="E13" s="175"/>
      <c r="F13" s="55">
        <f>DATE($B$11,MONTH(1&amp;F$12),1)</f>
        <v>46266</v>
      </c>
      <c r="G13" s="5"/>
      <c r="H13" s="175"/>
      <c r="I13" s="55">
        <f>DATE($B$11,MONTH(1&amp;I$12),1)</f>
        <v>46296</v>
      </c>
      <c r="J13" s="5" t="s">
        <v>30</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27</v>
      </c>
      <c r="W13" s="176"/>
      <c r="X13" s="55">
        <f>DATE($R$11,MONTH(1&amp;X$12),1)</f>
        <v>46447</v>
      </c>
      <c r="Y13" s="5" t="s">
        <v>27</v>
      </c>
      <c r="Z13" s="176"/>
      <c r="AA13" s="55">
        <f>DATE($R$11,MONTH(1&amp;AA$12),1)</f>
        <v>46478</v>
      </c>
      <c r="AB13" s="5" t="s">
        <v>27</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c r="AR13" s="185"/>
      <c r="AS13" s="55">
        <f>DATE($R$11,MONTH(1&amp;AS$12),1)</f>
        <v>46661</v>
      </c>
      <c r="AT13" s="5"/>
    </row>
    <row r="14" spans="1:46" ht="24.95" customHeight="1" x14ac:dyDescent="0.25">
      <c r="B14" s="172"/>
      <c r="C14" s="51">
        <f>C13+1</f>
        <v>46236</v>
      </c>
      <c r="D14" s="52"/>
      <c r="E14" s="175"/>
      <c r="F14" s="51">
        <f>F13+1</f>
        <v>46267</v>
      </c>
      <c r="G14" s="6" t="s">
        <v>55</v>
      </c>
      <c r="H14" s="175"/>
      <c r="I14" s="51">
        <f>I13+1</f>
        <v>46297</v>
      </c>
      <c r="J14" s="6" t="s">
        <v>30</v>
      </c>
      <c r="K14" s="176"/>
      <c r="L14" s="51">
        <f>L13+1</f>
        <v>46328</v>
      </c>
      <c r="M14" s="5" t="s">
        <v>27</v>
      </c>
      <c r="N14" s="176"/>
      <c r="O14" s="51">
        <f>O13+1</f>
        <v>46358</v>
      </c>
      <c r="P14" s="5" t="s">
        <v>27</v>
      </c>
      <c r="Q14" s="179"/>
      <c r="R14" s="51">
        <f>R13+1</f>
        <v>46389</v>
      </c>
      <c r="S14" s="52"/>
      <c r="T14" s="176"/>
      <c r="U14" s="51">
        <f>U13+1</f>
        <v>46420</v>
      </c>
      <c r="V14" s="5" t="s">
        <v>27</v>
      </c>
      <c r="W14" s="176"/>
      <c r="X14" s="51">
        <f>X13+1</f>
        <v>46448</v>
      </c>
      <c r="Y14" s="5" t="s">
        <v>27</v>
      </c>
      <c r="Z14" s="176"/>
      <c r="AA14" s="51">
        <f>AA13+1</f>
        <v>46479</v>
      </c>
      <c r="AB14" s="5" t="s">
        <v>27</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c r="AR14" s="173"/>
      <c r="AS14" s="51">
        <f>AS13+1</f>
        <v>46662</v>
      </c>
      <c r="AT14" s="52"/>
    </row>
    <row r="15" spans="1:46" ht="24.95" customHeight="1" x14ac:dyDescent="0.25">
      <c r="B15" s="172"/>
      <c r="C15" s="51">
        <f t="shared" ref="C15:C43" si="0">C14+1</f>
        <v>46237</v>
      </c>
      <c r="D15" s="5"/>
      <c r="E15" s="175"/>
      <c r="F15" s="51">
        <f t="shared" ref="F15:F42" si="1">F14+1</f>
        <v>46268</v>
      </c>
      <c r="G15" s="5" t="s">
        <v>27</v>
      </c>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27</v>
      </c>
      <c r="W15" s="176"/>
      <c r="X15" s="51">
        <f t="shared" ref="X15:X43" si="7">X14+1</f>
        <v>46449</v>
      </c>
      <c r="Y15" s="5" t="s">
        <v>27</v>
      </c>
      <c r="Z15" s="176"/>
      <c r="AA15" s="51">
        <f t="shared" ref="AA15:AA42" si="8">AA14+1</f>
        <v>46480</v>
      </c>
      <c r="AB15" s="52"/>
      <c r="AC15" s="176"/>
      <c r="AD15" s="51">
        <f t="shared" ref="AD15:AD43" si="9">AD14+1</f>
        <v>46510</v>
      </c>
      <c r="AE15" s="5" t="s">
        <v>30</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c r="AR15" s="173"/>
      <c r="AS15" s="51">
        <f t="shared" ref="AS15:AS43" si="14">AS14+1</f>
        <v>46663</v>
      </c>
      <c r="AT15" s="52"/>
    </row>
    <row r="16" spans="1:46" ht="24.95" customHeight="1" x14ac:dyDescent="0.25">
      <c r="B16" s="172"/>
      <c r="C16" s="51">
        <f t="shared" si="0"/>
        <v>46238</v>
      </c>
      <c r="D16" s="5"/>
      <c r="E16" s="175"/>
      <c r="F16" s="51">
        <f t="shared" si="1"/>
        <v>46269</v>
      </c>
      <c r="G16" s="5" t="s">
        <v>27</v>
      </c>
      <c r="H16" s="175"/>
      <c r="I16" s="51">
        <f t="shared" si="2"/>
        <v>46299</v>
      </c>
      <c r="J16" s="52"/>
      <c r="K16" s="176"/>
      <c r="L16" s="51">
        <f t="shared" si="3"/>
        <v>46330</v>
      </c>
      <c r="M16" s="5" t="s">
        <v>27</v>
      </c>
      <c r="N16" s="176"/>
      <c r="O16" s="51">
        <f t="shared" si="4"/>
        <v>46360</v>
      </c>
      <c r="P16" s="5" t="s">
        <v>27</v>
      </c>
      <c r="Q16" s="179"/>
      <c r="R16" s="51">
        <f t="shared" si="5"/>
        <v>46391</v>
      </c>
      <c r="S16" s="5" t="s">
        <v>28</v>
      </c>
      <c r="T16" s="176"/>
      <c r="U16" s="51">
        <f t="shared" si="6"/>
        <v>46422</v>
      </c>
      <c r="V16" s="5" t="s">
        <v>27</v>
      </c>
      <c r="W16" s="176"/>
      <c r="X16" s="51">
        <f t="shared" si="7"/>
        <v>46450</v>
      </c>
      <c r="Y16" s="5" t="s">
        <v>27</v>
      </c>
      <c r="Z16" s="176"/>
      <c r="AA16" s="51">
        <f t="shared" si="8"/>
        <v>46481</v>
      </c>
      <c r="AB16" s="52"/>
      <c r="AC16" s="176"/>
      <c r="AD16" s="51">
        <f t="shared" si="9"/>
        <v>46511</v>
      </c>
      <c r="AE16" s="5" t="s">
        <v>30</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5" customHeight="1" x14ac:dyDescent="0.25">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28</v>
      </c>
      <c r="T17" s="176"/>
      <c r="U17" s="51">
        <f t="shared" si="6"/>
        <v>46423</v>
      </c>
      <c r="V17" s="5" t="s">
        <v>27</v>
      </c>
      <c r="W17" s="176"/>
      <c r="X17" s="51">
        <f t="shared" si="7"/>
        <v>46451</v>
      </c>
      <c r="Y17" s="5" t="s">
        <v>27</v>
      </c>
      <c r="Z17" s="176"/>
      <c r="AA17" s="51">
        <f t="shared" si="8"/>
        <v>46482</v>
      </c>
      <c r="AB17" s="5" t="s">
        <v>28</v>
      </c>
      <c r="AC17" s="176"/>
      <c r="AD17" s="51">
        <f t="shared" si="9"/>
        <v>46512</v>
      </c>
      <c r="AE17" s="5" t="s">
        <v>30</v>
      </c>
      <c r="AF17" s="176"/>
      <c r="AG17" s="51">
        <f t="shared" si="10"/>
        <v>46543</v>
      </c>
      <c r="AH17" s="52"/>
      <c r="AI17" s="176" t="s">
        <v>128</v>
      </c>
      <c r="AJ17" s="51">
        <f t="shared" si="11"/>
        <v>46573</v>
      </c>
      <c r="AK17" s="5" t="s">
        <v>28</v>
      </c>
      <c r="AL17" s="176"/>
      <c r="AM17" s="51">
        <f t="shared" si="12"/>
        <v>46604</v>
      </c>
      <c r="AN17" s="5" t="s">
        <v>30</v>
      </c>
      <c r="AO17" s="176"/>
      <c r="AP17" s="51">
        <f t="shared" si="13"/>
        <v>46635</v>
      </c>
      <c r="AQ17" s="52"/>
      <c r="AR17" s="173"/>
      <c r="AS17" s="51">
        <f t="shared" si="14"/>
        <v>46665</v>
      </c>
      <c r="AT17" s="5"/>
    </row>
    <row r="18" spans="2:46" ht="24.95" customHeight="1" x14ac:dyDescent="0.25">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28</v>
      </c>
      <c r="T18" s="176"/>
      <c r="U18" s="51">
        <f t="shared" si="6"/>
        <v>46424</v>
      </c>
      <c r="V18" s="52"/>
      <c r="W18" s="176"/>
      <c r="X18" s="51">
        <f t="shared" si="7"/>
        <v>46452</v>
      </c>
      <c r="Y18" s="52"/>
      <c r="Z18" s="176"/>
      <c r="AA18" s="51">
        <f t="shared" si="8"/>
        <v>46483</v>
      </c>
      <c r="AB18" s="5" t="s">
        <v>28</v>
      </c>
      <c r="AC18" s="176"/>
      <c r="AD18" s="51">
        <f t="shared" si="9"/>
        <v>46513</v>
      </c>
      <c r="AE18" s="52"/>
      <c r="AF18" s="176"/>
      <c r="AG18" s="51">
        <f t="shared" si="10"/>
        <v>46544</v>
      </c>
      <c r="AH18" s="52"/>
      <c r="AI18" s="176" t="s">
        <v>128</v>
      </c>
      <c r="AJ18" s="51">
        <f t="shared" si="11"/>
        <v>46574</v>
      </c>
      <c r="AK18" s="5" t="s">
        <v>28</v>
      </c>
      <c r="AL18" s="176"/>
      <c r="AM18" s="51">
        <f t="shared" si="12"/>
        <v>46605</v>
      </c>
      <c r="AN18" s="5" t="s">
        <v>30</v>
      </c>
      <c r="AO18" s="176"/>
      <c r="AP18" s="51">
        <f t="shared" si="13"/>
        <v>46636</v>
      </c>
      <c r="AQ18" s="5"/>
      <c r="AR18" s="173"/>
      <c r="AS18" s="51">
        <f t="shared" si="14"/>
        <v>46666</v>
      </c>
      <c r="AT18" s="5"/>
    </row>
    <row r="19" spans="2:46" ht="24.95" customHeight="1" x14ac:dyDescent="0.25">
      <c r="B19" s="173"/>
      <c r="C19" s="51">
        <f t="shared" si="0"/>
        <v>46241</v>
      </c>
      <c r="D19" s="5"/>
      <c r="E19" s="176"/>
      <c r="F19" s="51">
        <f t="shared" si="1"/>
        <v>46272</v>
      </c>
      <c r="G19" s="5" t="s">
        <v>27</v>
      </c>
      <c r="H19" s="176"/>
      <c r="I19" s="51">
        <f t="shared" si="2"/>
        <v>46302</v>
      </c>
      <c r="J19" s="5" t="s">
        <v>27</v>
      </c>
      <c r="K19" s="176"/>
      <c r="L19" s="51">
        <f t="shared" si="3"/>
        <v>46333</v>
      </c>
      <c r="M19" s="52"/>
      <c r="N19" s="176"/>
      <c r="O19" s="51">
        <f t="shared" si="4"/>
        <v>46363</v>
      </c>
      <c r="P19" s="5" t="s">
        <v>27</v>
      </c>
      <c r="Q19" s="179"/>
      <c r="R19" s="51">
        <f t="shared" si="5"/>
        <v>46394</v>
      </c>
      <c r="S19" s="5" t="s">
        <v>27</v>
      </c>
      <c r="T19" s="176"/>
      <c r="U19" s="51">
        <f t="shared" si="6"/>
        <v>46425</v>
      </c>
      <c r="V19" s="52"/>
      <c r="W19" s="176"/>
      <c r="X19" s="51">
        <f t="shared" si="7"/>
        <v>46453</v>
      </c>
      <c r="Y19" s="52"/>
      <c r="Z19" s="176"/>
      <c r="AA19" s="51">
        <f t="shared" si="8"/>
        <v>46484</v>
      </c>
      <c r="AB19" s="5" t="s">
        <v>28</v>
      </c>
      <c r="AC19" s="176"/>
      <c r="AD19" s="51">
        <f t="shared" si="9"/>
        <v>46514</v>
      </c>
      <c r="AE19" s="5" t="s">
        <v>30</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c r="AR19" s="173"/>
      <c r="AS19" s="51">
        <f t="shared" si="14"/>
        <v>46667</v>
      </c>
      <c r="AT19" s="5"/>
    </row>
    <row r="20" spans="2:46" ht="24.95" customHeight="1" x14ac:dyDescent="0.25">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27</v>
      </c>
      <c r="T20" s="176"/>
      <c r="U20" s="51">
        <f t="shared" si="6"/>
        <v>46426</v>
      </c>
      <c r="V20" s="5" t="s">
        <v>30</v>
      </c>
      <c r="W20" s="176"/>
      <c r="X20" s="51">
        <f t="shared" si="7"/>
        <v>46454</v>
      </c>
      <c r="Y20" s="5" t="s">
        <v>30</v>
      </c>
      <c r="Z20" s="176"/>
      <c r="AA20" s="51">
        <f t="shared" si="8"/>
        <v>46485</v>
      </c>
      <c r="AB20" s="5" t="s">
        <v>28</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4.95" customHeight="1" x14ac:dyDescent="0.25">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30</v>
      </c>
      <c r="W21" s="176"/>
      <c r="X21" s="51">
        <f t="shared" si="7"/>
        <v>46455</v>
      </c>
      <c r="Y21" s="5" t="s">
        <v>30</v>
      </c>
      <c r="Z21" s="176"/>
      <c r="AA21" s="51">
        <f t="shared" si="8"/>
        <v>46486</v>
      </c>
      <c r="AB21" s="5" t="s">
        <v>28</v>
      </c>
      <c r="AC21" s="176"/>
      <c r="AD21" s="51">
        <f t="shared" si="9"/>
        <v>46516</v>
      </c>
      <c r="AE21" s="52"/>
      <c r="AF21" s="176"/>
      <c r="AG21" s="51">
        <f t="shared" si="10"/>
        <v>46547</v>
      </c>
      <c r="AH21" s="5" t="s">
        <v>30</v>
      </c>
      <c r="AI21" s="176" t="s">
        <v>128</v>
      </c>
      <c r="AJ21" s="51">
        <f t="shared" si="11"/>
        <v>46577</v>
      </c>
      <c r="AK21" s="5" t="s">
        <v>30</v>
      </c>
      <c r="AL21" s="176"/>
      <c r="AM21" s="51">
        <f t="shared" si="12"/>
        <v>46608</v>
      </c>
      <c r="AN21" s="5" t="s">
        <v>30</v>
      </c>
      <c r="AO21" s="176"/>
      <c r="AP21" s="51">
        <f t="shared" si="13"/>
        <v>46639</v>
      </c>
      <c r="AQ21" s="5"/>
      <c r="AR21" s="173"/>
      <c r="AS21" s="51">
        <f t="shared" si="14"/>
        <v>46669</v>
      </c>
      <c r="AT21" s="52"/>
    </row>
    <row r="22" spans="2:46" ht="24.95" customHeight="1" x14ac:dyDescent="0.25">
      <c r="B22" s="173"/>
      <c r="C22" s="51">
        <f t="shared" si="0"/>
        <v>46244</v>
      </c>
      <c r="D22" s="5"/>
      <c r="E22" s="176"/>
      <c r="F22" s="51">
        <f t="shared" si="1"/>
        <v>46275</v>
      </c>
      <c r="G22" s="5" t="s">
        <v>27</v>
      </c>
      <c r="H22" s="176"/>
      <c r="I22" s="51">
        <f t="shared" si="2"/>
        <v>46305</v>
      </c>
      <c r="J22" s="52"/>
      <c r="K22" s="176"/>
      <c r="L22" s="51">
        <f t="shared" si="3"/>
        <v>46336</v>
      </c>
      <c r="M22" s="5" t="s">
        <v>27</v>
      </c>
      <c r="N22" s="176"/>
      <c r="O22" s="51">
        <f t="shared" si="4"/>
        <v>46366</v>
      </c>
      <c r="P22" s="5" t="s">
        <v>27</v>
      </c>
      <c r="Q22" s="179"/>
      <c r="R22" s="51">
        <f t="shared" si="5"/>
        <v>46397</v>
      </c>
      <c r="S22" s="52"/>
      <c r="T22" s="176"/>
      <c r="U22" s="51">
        <f t="shared" si="6"/>
        <v>46428</v>
      </c>
      <c r="V22" s="5" t="s">
        <v>30</v>
      </c>
      <c r="W22" s="176"/>
      <c r="X22" s="51">
        <f t="shared" si="7"/>
        <v>46456</v>
      </c>
      <c r="Y22" s="5" t="s">
        <v>30</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4.95" customHeight="1" x14ac:dyDescent="0.25">
      <c r="B23" s="173"/>
      <c r="C23" s="51">
        <f t="shared" si="0"/>
        <v>46245</v>
      </c>
      <c r="D23" s="5"/>
      <c r="E23" s="176"/>
      <c r="F23" s="51">
        <f t="shared" si="1"/>
        <v>46276</v>
      </c>
      <c r="G23" s="5" t="s">
        <v>27</v>
      </c>
      <c r="H23" s="176"/>
      <c r="I23" s="51">
        <f t="shared" si="2"/>
        <v>46306</v>
      </c>
      <c r="J23" s="52"/>
      <c r="K23" s="176"/>
      <c r="L23" s="51">
        <f t="shared" si="3"/>
        <v>46337</v>
      </c>
      <c r="M23" s="52"/>
      <c r="N23" s="176"/>
      <c r="O23" s="51">
        <f t="shared" si="4"/>
        <v>46367</v>
      </c>
      <c r="P23" s="5" t="s">
        <v>27</v>
      </c>
      <c r="Q23" s="179"/>
      <c r="R23" s="51">
        <f t="shared" si="5"/>
        <v>46398</v>
      </c>
      <c r="S23" s="5" t="s">
        <v>27</v>
      </c>
      <c r="T23" s="176"/>
      <c r="U23" s="51">
        <f t="shared" si="6"/>
        <v>46429</v>
      </c>
      <c r="V23" s="5" t="s">
        <v>30</v>
      </c>
      <c r="W23" s="176"/>
      <c r="X23" s="51">
        <f t="shared" si="7"/>
        <v>46457</v>
      </c>
      <c r="Y23" s="5" t="s">
        <v>30</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5" customHeight="1" x14ac:dyDescent="0.25">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27</v>
      </c>
      <c r="T24" s="176"/>
      <c r="U24" s="51">
        <f t="shared" si="6"/>
        <v>46430</v>
      </c>
      <c r="V24" s="5" t="s">
        <v>30</v>
      </c>
      <c r="W24" s="176"/>
      <c r="X24" s="51">
        <f t="shared" si="7"/>
        <v>46458</v>
      </c>
      <c r="Y24" s="5" t="s">
        <v>30</v>
      </c>
      <c r="Z24" s="176"/>
      <c r="AA24" s="51">
        <f t="shared" si="8"/>
        <v>46489</v>
      </c>
      <c r="AB24" s="5" t="s">
        <v>30</v>
      </c>
      <c r="AC24" s="176"/>
      <c r="AD24" s="51">
        <f t="shared" si="9"/>
        <v>46519</v>
      </c>
      <c r="AE24" s="5" t="s">
        <v>30</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5" customHeight="1" x14ac:dyDescent="0.25">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27</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5" customHeight="1" x14ac:dyDescent="0.25">
      <c r="B26" s="173"/>
      <c r="C26" s="51">
        <f t="shared" si="0"/>
        <v>46248</v>
      </c>
      <c r="D26" s="5"/>
      <c r="E26" s="176"/>
      <c r="F26" s="55">
        <f t="shared" si="1"/>
        <v>46279</v>
      </c>
      <c r="G26" s="5" t="s">
        <v>27</v>
      </c>
      <c r="H26" s="176"/>
      <c r="I26" s="55">
        <f t="shared" si="2"/>
        <v>46309</v>
      </c>
      <c r="J26" s="5" t="s">
        <v>27</v>
      </c>
      <c r="K26" s="176"/>
      <c r="L26" s="51">
        <f t="shared" si="3"/>
        <v>46340</v>
      </c>
      <c r="M26" s="52"/>
      <c r="N26" s="176"/>
      <c r="O26" s="51">
        <f t="shared" si="4"/>
        <v>46370</v>
      </c>
      <c r="P26" s="5" t="s">
        <v>27</v>
      </c>
      <c r="Q26" s="179"/>
      <c r="R26" s="51">
        <f t="shared" si="5"/>
        <v>46401</v>
      </c>
      <c r="S26" s="5" t="s">
        <v>27</v>
      </c>
      <c r="T26" s="176"/>
      <c r="U26" s="51">
        <f t="shared" si="6"/>
        <v>46432</v>
      </c>
      <c r="V26" s="52"/>
      <c r="W26" s="176"/>
      <c r="X26" s="51">
        <f t="shared" si="7"/>
        <v>46460</v>
      </c>
      <c r="Y26" s="52"/>
      <c r="Z26" s="176"/>
      <c r="AA26" s="51">
        <f t="shared" si="8"/>
        <v>46491</v>
      </c>
      <c r="AB26" s="5" t="s">
        <v>30</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5" customHeight="1" x14ac:dyDescent="0.25">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27</v>
      </c>
      <c r="Q27" s="179"/>
      <c r="R27" s="51">
        <f t="shared" si="5"/>
        <v>46402</v>
      </c>
      <c r="S27" s="5" t="s">
        <v>27</v>
      </c>
      <c r="T27" s="176"/>
      <c r="U27" s="51">
        <f t="shared" si="6"/>
        <v>46433</v>
      </c>
      <c r="V27" s="5" t="s">
        <v>30</v>
      </c>
      <c r="W27" s="176"/>
      <c r="X27" s="51">
        <f t="shared" si="7"/>
        <v>46461</v>
      </c>
      <c r="Y27" s="5" t="s">
        <v>30</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5" customHeight="1" x14ac:dyDescent="0.25">
      <c r="B28" s="173"/>
      <c r="C28" s="51">
        <f t="shared" si="0"/>
        <v>46250</v>
      </c>
      <c r="D28" s="52"/>
      <c r="E28" s="176"/>
      <c r="F28" s="51">
        <f t="shared" si="1"/>
        <v>46281</v>
      </c>
      <c r="G28" s="5" t="s">
        <v>27</v>
      </c>
      <c r="H28" s="176"/>
      <c r="I28" s="51">
        <f t="shared" si="2"/>
        <v>46311</v>
      </c>
      <c r="J28" s="5" t="s">
        <v>27</v>
      </c>
      <c r="K28" s="176"/>
      <c r="L28" s="51">
        <f t="shared" si="3"/>
        <v>46342</v>
      </c>
      <c r="M28" s="5" t="s">
        <v>30</v>
      </c>
      <c r="N28" s="176"/>
      <c r="O28" s="51">
        <f t="shared" si="4"/>
        <v>46372</v>
      </c>
      <c r="P28" s="5" t="s">
        <v>27</v>
      </c>
      <c r="Q28" s="179"/>
      <c r="R28" s="51">
        <f t="shared" si="5"/>
        <v>46403</v>
      </c>
      <c r="S28" s="52"/>
      <c r="T28" s="176"/>
      <c r="U28" s="51">
        <f t="shared" si="6"/>
        <v>46434</v>
      </c>
      <c r="V28" s="5" t="s">
        <v>30</v>
      </c>
      <c r="W28" s="176"/>
      <c r="X28" s="51">
        <f t="shared" si="7"/>
        <v>46462</v>
      </c>
      <c r="Y28" s="5" t="s">
        <v>30</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5" customHeight="1" x14ac:dyDescent="0.25">
      <c r="B29" s="173"/>
      <c r="C29" s="51">
        <f t="shared" si="0"/>
        <v>46251</v>
      </c>
      <c r="D29" s="5"/>
      <c r="E29" s="176"/>
      <c r="F29" s="51">
        <f t="shared" si="1"/>
        <v>46282</v>
      </c>
      <c r="G29" s="5" t="s">
        <v>27</v>
      </c>
      <c r="H29" s="176"/>
      <c r="I29" s="51">
        <f t="shared" si="2"/>
        <v>46312</v>
      </c>
      <c r="J29" s="52"/>
      <c r="K29" s="176"/>
      <c r="L29" s="51">
        <f t="shared" si="3"/>
        <v>46343</v>
      </c>
      <c r="M29" s="5" t="s">
        <v>30</v>
      </c>
      <c r="N29" s="176"/>
      <c r="O29" s="51">
        <f t="shared" si="4"/>
        <v>46373</v>
      </c>
      <c r="P29" s="5" t="s">
        <v>27</v>
      </c>
      <c r="Q29" s="179"/>
      <c r="R29" s="51">
        <f t="shared" si="5"/>
        <v>46404</v>
      </c>
      <c r="S29" s="52"/>
      <c r="T29" s="176"/>
      <c r="U29" s="51">
        <f t="shared" si="6"/>
        <v>46435</v>
      </c>
      <c r="V29" s="5" t="s">
        <v>30</v>
      </c>
      <c r="W29" s="176"/>
      <c r="X29" s="51">
        <f t="shared" si="7"/>
        <v>46463</v>
      </c>
      <c r="Y29" s="5" t="s">
        <v>30</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5" customHeight="1" x14ac:dyDescent="0.25">
      <c r="B30" s="173"/>
      <c r="C30" s="51">
        <f t="shared" si="0"/>
        <v>46252</v>
      </c>
      <c r="D30" s="5"/>
      <c r="E30" s="176"/>
      <c r="F30" s="55">
        <f t="shared" si="1"/>
        <v>46283</v>
      </c>
      <c r="G30" s="5" t="s">
        <v>27</v>
      </c>
      <c r="H30" s="176"/>
      <c r="I30" s="55">
        <f t="shared" si="2"/>
        <v>46313</v>
      </c>
      <c r="J30" s="52"/>
      <c r="K30" s="176"/>
      <c r="L30" s="51">
        <f t="shared" si="3"/>
        <v>46344</v>
      </c>
      <c r="M30" s="5" t="s">
        <v>30</v>
      </c>
      <c r="N30" s="176"/>
      <c r="O30" s="51">
        <f t="shared" si="4"/>
        <v>46374</v>
      </c>
      <c r="P30" s="5" t="s">
        <v>27</v>
      </c>
      <c r="Q30" s="179"/>
      <c r="R30" s="51">
        <f t="shared" si="5"/>
        <v>46405</v>
      </c>
      <c r="S30" s="5" t="s">
        <v>30</v>
      </c>
      <c r="T30" s="176"/>
      <c r="U30" s="51">
        <f t="shared" si="6"/>
        <v>46436</v>
      </c>
      <c r="V30" s="5" t="s">
        <v>30</v>
      </c>
      <c r="W30" s="176"/>
      <c r="X30" s="51">
        <f t="shared" si="7"/>
        <v>46464</v>
      </c>
      <c r="Y30" s="5" t="s">
        <v>30</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5" customHeight="1" x14ac:dyDescent="0.25">
      <c r="B31" s="173"/>
      <c r="C31" s="51">
        <f t="shared" si="0"/>
        <v>46253</v>
      </c>
      <c r="D31" s="5"/>
      <c r="E31" s="176"/>
      <c r="F31" s="51">
        <f t="shared" si="1"/>
        <v>46284</v>
      </c>
      <c r="G31" s="52"/>
      <c r="H31" s="176"/>
      <c r="I31" s="51">
        <f t="shared" si="2"/>
        <v>46314</v>
      </c>
      <c r="J31" s="5" t="s">
        <v>30</v>
      </c>
      <c r="K31" s="176"/>
      <c r="L31" s="51">
        <f t="shared" si="3"/>
        <v>46345</v>
      </c>
      <c r="M31" s="5" t="s">
        <v>30</v>
      </c>
      <c r="N31" s="176"/>
      <c r="O31" s="51">
        <f t="shared" si="4"/>
        <v>46375</v>
      </c>
      <c r="P31" s="52"/>
      <c r="Q31" s="179"/>
      <c r="R31" s="51">
        <f t="shared" si="5"/>
        <v>46406</v>
      </c>
      <c r="S31" s="5" t="s">
        <v>30</v>
      </c>
      <c r="T31" s="176"/>
      <c r="U31" s="51">
        <f t="shared" si="6"/>
        <v>46437</v>
      </c>
      <c r="V31" s="5" t="s">
        <v>30</v>
      </c>
      <c r="W31" s="176"/>
      <c r="X31" s="51">
        <f t="shared" si="7"/>
        <v>46465</v>
      </c>
      <c r="Y31" s="5" t="s">
        <v>30</v>
      </c>
      <c r="Z31" s="176"/>
      <c r="AA31" s="51">
        <f t="shared" si="8"/>
        <v>46496</v>
      </c>
      <c r="AB31" s="5" t="s">
        <v>30</v>
      </c>
      <c r="AC31" s="176"/>
      <c r="AD31" s="51">
        <f t="shared" si="9"/>
        <v>46526</v>
      </c>
      <c r="AE31" s="5" t="s">
        <v>30</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5" customHeight="1" x14ac:dyDescent="0.25">
      <c r="B32" s="173"/>
      <c r="C32" s="51">
        <f t="shared" si="0"/>
        <v>46254</v>
      </c>
      <c r="D32" s="5"/>
      <c r="E32" s="176"/>
      <c r="F32" s="51">
        <f t="shared" si="1"/>
        <v>46285</v>
      </c>
      <c r="G32" s="52"/>
      <c r="H32" s="176"/>
      <c r="I32" s="51">
        <f t="shared" si="2"/>
        <v>46315</v>
      </c>
      <c r="J32" s="5" t="s">
        <v>30</v>
      </c>
      <c r="K32" s="176"/>
      <c r="L32" s="51">
        <f t="shared" si="3"/>
        <v>46346</v>
      </c>
      <c r="M32" s="5" t="s">
        <v>30</v>
      </c>
      <c r="N32" s="176"/>
      <c r="O32" s="51">
        <f t="shared" si="4"/>
        <v>46376</v>
      </c>
      <c r="P32" s="52"/>
      <c r="Q32" s="179"/>
      <c r="R32" s="51">
        <f t="shared" si="5"/>
        <v>46407</v>
      </c>
      <c r="S32" s="5" t="s">
        <v>30</v>
      </c>
      <c r="T32" s="176"/>
      <c r="U32" s="51">
        <f t="shared" si="6"/>
        <v>46438</v>
      </c>
      <c r="V32" s="52"/>
      <c r="W32" s="176"/>
      <c r="X32" s="51">
        <f t="shared" si="7"/>
        <v>46466</v>
      </c>
      <c r="Y32" s="52"/>
      <c r="Z32" s="176"/>
      <c r="AA32" s="51">
        <f t="shared" si="8"/>
        <v>46497</v>
      </c>
      <c r="AB32" s="5" t="s">
        <v>30</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5" customHeight="1" x14ac:dyDescent="0.25">
      <c r="B33" s="173"/>
      <c r="C33" s="51">
        <f t="shared" si="0"/>
        <v>46255</v>
      </c>
      <c r="D33" s="5"/>
      <c r="E33" s="176"/>
      <c r="F33" s="51">
        <f t="shared" si="1"/>
        <v>46286</v>
      </c>
      <c r="G33" s="5" t="s">
        <v>30</v>
      </c>
      <c r="H33" s="176"/>
      <c r="I33" s="51">
        <f t="shared" si="2"/>
        <v>46316</v>
      </c>
      <c r="J33" s="5" t="s">
        <v>30</v>
      </c>
      <c r="K33" s="176"/>
      <c r="L33" s="51">
        <f t="shared" si="3"/>
        <v>46347</v>
      </c>
      <c r="M33" s="52"/>
      <c r="N33" s="176"/>
      <c r="O33" s="51">
        <f t="shared" si="4"/>
        <v>46377</v>
      </c>
      <c r="P33" s="5" t="s">
        <v>30</v>
      </c>
      <c r="Q33" s="179"/>
      <c r="R33" s="51">
        <f t="shared" si="5"/>
        <v>46408</v>
      </c>
      <c r="S33" s="5" t="s">
        <v>30</v>
      </c>
      <c r="T33" s="176"/>
      <c r="U33" s="51">
        <f t="shared" si="6"/>
        <v>46439</v>
      </c>
      <c r="V33" s="52"/>
      <c r="W33" s="176"/>
      <c r="X33" s="51">
        <f t="shared" si="7"/>
        <v>46467</v>
      </c>
      <c r="Y33" s="52"/>
      <c r="Z33" s="176"/>
      <c r="AA33" s="51">
        <f t="shared" si="8"/>
        <v>46498</v>
      </c>
      <c r="AB33" s="5" t="s">
        <v>30</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5" customHeight="1" x14ac:dyDescent="0.25">
      <c r="B34" s="173"/>
      <c r="C34" s="51">
        <f t="shared" si="0"/>
        <v>46256</v>
      </c>
      <c r="D34" s="52"/>
      <c r="E34" s="176"/>
      <c r="F34" s="51">
        <f t="shared" si="1"/>
        <v>46287</v>
      </c>
      <c r="G34" s="5" t="s">
        <v>30</v>
      </c>
      <c r="H34" s="176"/>
      <c r="I34" s="51">
        <f t="shared" si="2"/>
        <v>46317</v>
      </c>
      <c r="J34" s="5" t="s">
        <v>30</v>
      </c>
      <c r="K34" s="176"/>
      <c r="L34" s="51">
        <f t="shared" si="3"/>
        <v>46348</v>
      </c>
      <c r="M34" s="52"/>
      <c r="N34" s="176"/>
      <c r="O34" s="51">
        <f t="shared" si="4"/>
        <v>46378</v>
      </c>
      <c r="P34" s="5" t="s">
        <v>30</v>
      </c>
      <c r="Q34" s="179"/>
      <c r="R34" s="51">
        <f t="shared" si="5"/>
        <v>46409</v>
      </c>
      <c r="S34" s="5" t="s">
        <v>30</v>
      </c>
      <c r="T34" s="176"/>
      <c r="U34" s="51">
        <f t="shared" si="6"/>
        <v>46440</v>
      </c>
      <c r="V34" s="5" t="s">
        <v>27</v>
      </c>
      <c r="W34" s="176"/>
      <c r="X34" s="51">
        <f t="shared" si="7"/>
        <v>46468</v>
      </c>
      <c r="Y34" s="5" t="s">
        <v>27</v>
      </c>
      <c r="Z34" s="176"/>
      <c r="AA34" s="51">
        <f t="shared" si="8"/>
        <v>46499</v>
      </c>
      <c r="AB34" s="5" t="s">
        <v>30</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5" customHeight="1" x14ac:dyDescent="0.25">
      <c r="B35" s="173"/>
      <c r="C35" s="51">
        <f t="shared" si="0"/>
        <v>46257</v>
      </c>
      <c r="D35" s="52"/>
      <c r="E35" s="176"/>
      <c r="F35" s="51">
        <f t="shared" si="1"/>
        <v>46288</v>
      </c>
      <c r="G35" s="5" t="s">
        <v>30</v>
      </c>
      <c r="H35" s="176"/>
      <c r="I35" s="51">
        <f t="shared" si="2"/>
        <v>46318</v>
      </c>
      <c r="J35" s="5" t="s">
        <v>30</v>
      </c>
      <c r="K35" s="176"/>
      <c r="L35" s="51">
        <f t="shared" si="3"/>
        <v>46349</v>
      </c>
      <c r="M35" s="5" t="s">
        <v>30</v>
      </c>
      <c r="N35" s="176"/>
      <c r="O35" s="51">
        <f t="shared" si="4"/>
        <v>46379</v>
      </c>
      <c r="P35" s="5" t="s">
        <v>30</v>
      </c>
      <c r="Q35" s="179"/>
      <c r="R35" s="51">
        <f t="shared" si="5"/>
        <v>46410</v>
      </c>
      <c r="S35" s="52"/>
      <c r="T35" s="176"/>
      <c r="U35" s="51">
        <f t="shared" si="6"/>
        <v>46441</v>
      </c>
      <c r="V35" s="5" t="s">
        <v>27</v>
      </c>
      <c r="W35" s="176"/>
      <c r="X35" s="51">
        <f t="shared" si="7"/>
        <v>46469</v>
      </c>
      <c r="Y35" s="5" t="s">
        <v>27</v>
      </c>
      <c r="Z35" s="176"/>
      <c r="AA35" s="51">
        <f t="shared" si="8"/>
        <v>46500</v>
      </c>
      <c r="AB35" s="5" t="s">
        <v>30</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5" customHeight="1" x14ac:dyDescent="0.25">
      <c r="B36" s="173"/>
      <c r="C36" s="51">
        <f t="shared" si="0"/>
        <v>46258</v>
      </c>
      <c r="D36" s="5"/>
      <c r="E36" s="176"/>
      <c r="F36" s="51">
        <f t="shared" si="1"/>
        <v>46289</v>
      </c>
      <c r="G36" s="5" t="s">
        <v>30</v>
      </c>
      <c r="H36" s="176"/>
      <c r="I36" s="51">
        <f t="shared" si="2"/>
        <v>46319</v>
      </c>
      <c r="J36" s="52"/>
      <c r="K36" s="176"/>
      <c r="L36" s="51">
        <f t="shared" si="3"/>
        <v>46350</v>
      </c>
      <c r="M36" s="5" t="s">
        <v>30</v>
      </c>
      <c r="N36" s="176"/>
      <c r="O36" s="51">
        <f t="shared" si="4"/>
        <v>46380</v>
      </c>
      <c r="P36" s="5" t="s">
        <v>30</v>
      </c>
      <c r="Q36" s="179"/>
      <c r="R36" s="51">
        <f t="shared" si="5"/>
        <v>46411</v>
      </c>
      <c r="S36" s="52"/>
      <c r="T36" s="176"/>
      <c r="U36" s="51">
        <f t="shared" si="6"/>
        <v>46442</v>
      </c>
      <c r="V36" s="5" t="s">
        <v>27</v>
      </c>
      <c r="W36" s="176"/>
      <c r="X36" s="51">
        <f t="shared" si="7"/>
        <v>46470</v>
      </c>
      <c r="Y36" s="5" t="s">
        <v>27</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5" customHeight="1" x14ac:dyDescent="0.25">
      <c r="B37" s="173"/>
      <c r="C37" s="59">
        <f t="shared" si="0"/>
        <v>46259</v>
      </c>
      <c r="D37" s="5"/>
      <c r="E37" s="176"/>
      <c r="F37" s="55">
        <f t="shared" si="1"/>
        <v>46290</v>
      </c>
      <c r="G37" s="5" t="s">
        <v>30</v>
      </c>
      <c r="H37" s="176"/>
      <c r="I37" s="55">
        <f t="shared" si="2"/>
        <v>46320</v>
      </c>
      <c r="J37" s="52"/>
      <c r="K37" s="176"/>
      <c r="L37" s="51">
        <f t="shared" si="3"/>
        <v>46351</v>
      </c>
      <c r="M37" s="5" t="s">
        <v>30</v>
      </c>
      <c r="N37" s="176"/>
      <c r="O37" s="51">
        <f t="shared" si="4"/>
        <v>46381</v>
      </c>
      <c r="P37" s="52"/>
      <c r="Q37" s="179"/>
      <c r="R37" s="51">
        <f t="shared" si="5"/>
        <v>46412</v>
      </c>
      <c r="S37" s="5" t="s">
        <v>30</v>
      </c>
      <c r="T37" s="176"/>
      <c r="U37" s="51">
        <f t="shared" si="6"/>
        <v>46443</v>
      </c>
      <c r="V37" s="5" t="s">
        <v>27</v>
      </c>
      <c r="W37" s="176"/>
      <c r="X37" s="51">
        <f t="shared" si="7"/>
        <v>46471</v>
      </c>
      <c r="Y37" s="5" t="s">
        <v>27</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5" customHeight="1" x14ac:dyDescent="0.25">
      <c r="B38" s="173"/>
      <c r="C38" s="51">
        <f t="shared" si="0"/>
        <v>46260</v>
      </c>
      <c r="D38" s="5"/>
      <c r="E38" s="176"/>
      <c r="F38" s="51">
        <f t="shared" si="1"/>
        <v>46291</v>
      </c>
      <c r="G38" s="52"/>
      <c r="H38" s="176"/>
      <c r="I38" s="51">
        <f t="shared" si="2"/>
        <v>46321</v>
      </c>
      <c r="J38" s="5" t="s">
        <v>30</v>
      </c>
      <c r="K38" s="176"/>
      <c r="L38" s="51">
        <f t="shared" si="3"/>
        <v>46352</v>
      </c>
      <c r="M38" s="5" t="s">
        <v>30</v>
      </c>
      <c r="N38" s="176"/>
      <c r="O38" s="51">
        <f t="shared" si="4"/>
        <v>46382</v>
      </c>
      <c r="P38" s="52"/>
      <c r="Q38" s="179"/>
      <c r="R38" s="51">
        <f t="shared" si="5"/>
        <v>46413</v>
      </c>
      <c r="S38" s="5" t="s">
        <v>30</v>
      </c>
      <c r="T38" s="176"/>
      <c r="U38" s="51">
        <f t="shared" si="6"/>
        <v>46444</v>
      </c>
      <c r="V38" s="5" t="s">
        <v>27</v>
      </c>
      <c r="W38" s="176"/>
      <c r="X38" s="51">
        <f t="shared" si="7"/>
        <v>46472</v>
      </c>
      <c r="Y38" s="5" t="s">
        <v>27</v>
      </c>
      <c r="Z38" s="176"/>
      <c r="AA38" s="51">
        <f t="shared" si="8"/>
        <v>46503</v>
      </c>
      <c r="AB38" s="5" t="s">
        <v>30</v>
      </c>
      <c r="AC38" s="176"/>
      <c r="AD38" s="51">
        <f t="shared" si="9"/>
        <v>46533</v>
      </c>
      <c r="AE38" s="6" t="s">
        <v>30</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5" customHeight="1" x14ac:dyDescent="0.25">
      <c r="B39" s="173"/>
      <c r="C39" s="55">
        <f t="shared" si="0"/>
        <v>46261</v>
      </c>
      <c r="D39" s="5"/>
      <c r="E39" s="176"/>
      <c r="F39" s="51">
        <f t="shared" si="1"/>
        <v>46292</v>
      </c>
      <c r="G39" s="52"/>
      <c r="H39" s="176"/>
      <c r="I39" s="51">
        <f t="shared" si="2"/>
        <v>46322</v>
      </c>
      <c r="J39" s="5" t="s">
        <v>30</v>
      </c>
      <c r="K39" s="176"/>
      <c r="L39" s="51">
        <f t="shared" si="3"/>
        <v>46353</v>
      </c>
      <c r="M39" s="5" t="s">
        <v>30</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30</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5" customHeight="1" x14ac:dyDescent="0.25">
      <c r="B40" s="173"/>
      <c r="C40" s="51">
        <f t="shared" si="0"/>
        <v>46262</v>
      </c>
      <c r="D40" s="5"/>
      <c r="E40" s="176"/>
      <c r="F40" s="51">
        <f t="shared" si="1"/>
        <v>46293</v>
      </c>
      <c r="G40" s="5" t="s">
        <v>30</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30</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5" customHeight="1" x14ac:dyDescent="0.25">
      <c r="B41" s="173"/>
      <c r="C41" s="55">
        <f t="shared" si="0"/>
        <v>46263</v>
      </c>
      <c r="D41" s="52"/>
      <c r="E41" s="176"/>
      <c r="F41" s="51">
        <f t="shared" si="1"/>
        <v>46294</v>
      </c>
      <c r="G41" s="5" t="s">
        <v>30</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30</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5" customHeight="1" x14ac:dyDescent="0.25">
      <c r="B42" s="173"/>
      <c r="C42" s="51">
        <f t="shared" si="0"/>
        <v>46264</v>
      </c>
      <c r="D42" s="52"/>
      <c r="E42" s="176"/>
      <c r="F42" s="51">
        <f t="shared" si="1"/>
        <v>46295</v>
      </c>
      <c r="G42" s="5" t="s">
        <v>30</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27</v>
      </c>
      <c r="Z42" s="176"/>
      <c r="AA42" s="51">
        <f t="shared" si="8"/>
        <v>46507</v>
      </c>
      <c r="AB42" s="6" t="s">
        <v>30</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5" customHeight="1" x14ac:dyDescent="0.25">
      <c r="B43" s="174"/>
      <c r="C43" s="51">
        <f t="shared" si="0"/>
        <v>46265</v>
      </c>
      <c r="D43" s="5"/>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27</v>
      </c>
      <c r="Z43" s="60"/>
      <c r="AA43" s="61"/>
      <c r="AB43" s="52"/>
      <c r="AC43" s="180"/>
      <c r="AD43" s="51">
        <f t="shared" si="9"/>
        <v>46538</v>
      </c>
      <c r="AE43" s="5"/>
      <c r="AF43" s="60"/>
      <c r="AG43" s="51"/>
      <c r="AH43" s="61"/>
      <c r="AI43" s="180" t="s">
        <v>128</v>
      </c>
      <c r="AJ43" s="51">
        <f t="shared" si="11"/>
        <v>46599</v>
      </c>
      <c r="AK43" s="52"/>
      <c r="AL43" s="180"/>
      <c r="AM43" s="51">
        <f t="shared" si="12"/>
        <v>46630</v>
      </c>
      <c r="AN43" s="5" t="s">
        <v>28</v>
      </c>
      <c r="AO43" s="60"/>
      <c r="AP43" s="51"/>
      <c r="AQ43" s="52"/>
      <c r="AR43" s="60"/>
      <c r="AS43" s="51">
        <f t="shared" si="14"/>
        <v>46691</v>
      </c>
      <c r="AT43" s="52"/>
    </row>
    <row r="44" spans="2:46" x14ac:dyDescent="0.25">
      <c r="AC44" s="54"/>
    </row>
  </sheetData>
  <sheetProtection algorithmName="SHA-512" hashValue="tqFPhMY7Te1T5zmKnsKX9c7TF+XSdbssZUg3t7LdBNH1t/z4NmThHzRSYNA0GVQrW2ShcTqtMcWluTCNIKeIUQ==" saltValue="IKqOLk5HolWodVb2zBx2qA==" spinCount="100000" sheet="1" scenarios="1" selectLockedCells="1"/>
  <mergeCells count="38">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 ref="F9:G9"/>
    <mergeCell ref="R11:AR11"/>
    <mergeCell ref="C12:D12"/>
    <mergeCell ref="I12:J12"/>
    <mergeCell ref="L12:M12"/>
    <mergeCell ref="O12:P12"/>
    <mergeCell ref="R12:S12"/>
    <mergeCell ref="F12:G12"/>
    <mergeCell ref="AD9:AE9"/>
    <mergeCell ref="AG9:AH9"/>
    <mergeCell ref="AP9:AQ9"/>
    <mergeCell ref="I8:AK8"/>
    <mergeCell ref="I9:J9"/>
    <mergeCell ref="O9:P9"/>
    <mergeCell ref="AJ12:AK12"/>
    <mergeCell ref="AM12:AN12"/>
    <mergeCell ref="AS12:AT12"/>
    <mergeCell ref="X12:Y12"/>
    <mergeCell ref="AA12:AB12"/>
    <mergeCell ref="AD12:AE12"/>
    <mergeCell ref="AG12:AH12"/>
    <mergeCell ref="AP12:AQ12"/>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2578125" defaultRowHeight="15" x14ac:dyDescent="0.25"/>
  <cols>
    <col min="1" max="1" width="10.7109375" style="1" bestFit="1" customWidth="1"/>
    <col min="2" max="2" width="17.5703125" style="11" bestFit="1" customWidth="1"/>
    <col min="3" max="3" width="18.28515625" bestFit="1" customWidth="1"/>
  </cols>
  <sheetData>
    <row r="1" spans="1:3" s="7" customFormat="1" x14ac:dyDescent="0.25">
      <c r="A1" s="13" t="s">
        <v>33</v>
      </c>
      <c r="B1" s="10" t="s">
        <v>34</v>
      </c>
      <c r="C1" s="7" t="s">
        <v>35</v>
      </c>
    </row>
    <row r="2" spans="1:3" x14ac:dyDescent="0.25">
      <c r="A2" s="1">
        <v>45658</v>
      </c>
      <c r="B2" s="11">
        <f t="shared" ref="B2:B65" si="0">A2</f>
        <v>45658</v>
      </c>
      <c r="C2" t="s">
        <v>39</v>
      </c>
    </row>
    <row r="3" spans="1:3" x14ac:dyDescent="0.25">
      <c r="A3" s="1">
        <v>45768</v>
      </c>
      <c r="B3" s="11">
        <f t="shared" si="0"/>
        <v>45768</v>
      </c>
      <c r="C3" t="s">
        <v>40</v>
      </c>
    </row>
    <row r="4" spans="1:3" x14ac:dyDescent="0.25">
      <c r="A4" s="1">
        <v>45778</v>
      </c>
      <c r="B4" s="11">
        <f t="shared" si="0"/>
        <v>45778</v>
      </c>
      <c r="C4" t="s">
        <v>41</v>
      </c>
    </row>
    <row r="5" spans="1:3" x14ac:dyDescent="0.25">
      <c r="A5" s="1">
        <v>45785</v>
      </c>
      <c r="B5" s="11">
        <f t="shared" si="0"/>
        <v>45785</v>
      </c>
      <c r="C5" t="s">
        <v>42</v>
      </c>
    </row>
    <row r="6" spans="1:3" x14ac:dyDescent="0.25">
      <c r="A6" s="1">
        <v>45806</v>
      </c>
      <c r="B6" s="11">
        <f t="shared" si="0"/>
        <v>45806</v>
      </c>
      <c r="C6" t="s">
        <v>88</v>
      </c>
    </row>
    <row r="7" spans="1:3" x14ac:dyDescent="0.25">
      <c r="A7" s="1">
        <v>45817</v>
      </c>
      <c r="B7" s="11">
        <f t="shared" si="0"/>
        <v>45817</v>
      </c>
      <c r="C7" t="s">
        <v>89</v>
      </c>
    </row>
    <row r="8" spans="1:3" x14ac:dyDescent="0.25">
      <c r="A8" s="1">
        <v>45852</v>
      </c>
      <c r="B8" s="11">
        <f t="shared" si="0"/>
        <v>45852</v>
      </c>
      <c r="C8" t="s">
        <v>43</v>
      </c>
    </row>
    <row r="9" spans="1:3" x14ac:dyDescent="0.25">
      <c r="A9" s="1">
        <v>45884</v>
      </c>
      <c r="B9" s="11">
        <f t="shared" si="0"/>
        <v>45884</v>
      </c>
      <c r="C9" t="s">
        <v>44</v>
      </c>
    </row>
    <row r="10" spans="1:3" x14ac:dyDescent="0.25">
      <c r="A10" s="1">
        <v>45962</v>
      </c>
      <c r="B10" s="11">
        <f t="shared" si="0"/>
        <v>45962</v>
      </c>
      <c r="C10" t="s">
        <v>36</v>
      </c>
    </row>
    <row r="11" spans="1:3" x14ac:dyDescent="0.25">
      <c r="A11" s="1">
        <v>45972</v>
      </c>
      <c r="B11" s="11">
        <f t="shared" si="0"/>
        <v>45972</v>
      </c>
      <c r="C11" t="s">
        <v>37</v>
      </c>
    </row>
    <row r="12" spans="1:3" x14ac:dyDescent="0.25">
      <c r="A12" s="1">
        <v>46016</v>
      </c>
      <c r="B12" s="11">
        <f t="shared" si="0"/>
        <v>46016</v>
      </c>
      <c r="C12" t="s">
        <v>38</v>
      </c>
    </row>
    <row r="13" spans="1:3" x14ac:dyDescent="0.25">
      <c r="A13" s="1">
        <v>46023</v>
      </c>
      <c r="B13" s="11">
        <f t="shared" si="0"/>
        <v>46023</v>
      </c>
      <c r="C13" t="s">
        <v>39</v>
      </c>
    </row>
    <row r="14" spans="1:3" x14ac:dyDescent="0.25">
      <c r="A14" s="1">
        <v>46118</v>
      </c>
      <c r="B14" s="11">
        <f t="shared" si="0"/>
        <v>46118</v>
      </c>
      <c r="C14" t="s">
        <v>40</v>
      </c>
    </row>
    <row r="15" spans="1:3" x14ac:dyDescent="0.25">
      <c r="A15" s="1">
        <v>46143</v>
      </c>
      <c r="B15" s="11">
        <f t="shared" si="0"/>
        <v>46143</v>
      </c>
      <c r="C15" t="s">
        <v>41</v>
      </c>
    </row>
    <row r="16" spans="1:3" x14ac:dyDescent="0.25">
      <c r="A16" s="1">
        <v>46150</v>
      </c>
      <c r="B16" s="11">
        <f t="shared" si="0"/>
        <v>46150</v>
      </c>
      <c r="C16" t="s">
        <v>42</v>
      </c>
    </row>
    <row r="17" spans="1:3" x14ac:dyDescent="0.25">
      <c r="A17" s="1">
        <v>46156</v>
      </c>
      <c r="B17" s="11">
        <f t="shared" si="0"/>
        <v>46156</v>
      </c>
      <c r="C17" t="s">
        <v>88</v>
      </c>
    </row>
    <row r="18" spans="1:3" x14ac:dyDescent="0.25">
      <c r="A18" s="1">
        <v>46167</v>
      </c>
      <c r="B18" s="11">
        <f t="shared" si="0"/>
        <v>46167</v>
      </c>
      <c r="C18" t="s">
        <v>89</v>
      </c>
    </row>
    <row r="19" spans="1:3" x14ac:dyDescent="0.25">
      <c r="A19" s="1">
        <v>46217</v>
      </c>
      <c r="B19" s="11">
        <f t="shared" si="0"/>
        <v>46217</v>
      </c>
      <c r="C19" t="s">
        <v>43</v>
      </c>
    </row>
    <row r="20" spans="1:3" x14ac:dyDescent="0.25">
      <c r="A20" s="1">
        <v>46249</v>
      </c>
      <c r="B20" s="11">
        <f t="shared" si="0"/>
        <v>46249</v>
      </c>
      <c r="C20" t="s">
        <v>44</v>
      </c>
    </row>
    <row r="21" spans="1:3" x14ac:dyDescent="0.25">
      <c r="A21" s="1">
        <v>46327</v>
      </c>
      <c r="B21" s="11">
        <f t="shared" si="0"/>
        <v>46327</v>
      </c>
      <c r="C21" t="s">
        <v>36</v>
      </c>
    </row>
    <row r="22" spans="1:3" x14ac:dyDescent="0.25">
      <c r="A22" s="1">
        <v>46337</v>
      </c>
      <c r="B22" s="11">
        <f t="shared" si="0"/>
        <v>46337</v>
      </c>
      <c r="C22" t="s">
        <v>37</v>
      </c>
    </row>
    <row r="23" spans="1:3" x14ac:dyDescent="0.25">
      <c r="A23" s="1">
        <v>46381</v>
      </c>
      <c r="B23" s="11">
        <f t="shared" si="0"/>
        <v>46381</v>
      </c>
      <c r="C23" t="s">
        <v>38</v>
      </c>
    </row>
    <row r="24" spans="1:3" x14ac:dyDescent="0.25">
      <c r="A24" s="1">
        <v>46388</v>
      </c>
      <c r="B24" s="11">
        <f t="shared" si="0"/>
        <v>46388</v>
      </c>
      <c r="C24" t="s">
        <v>39</v>
      </c>
    </row>
    <row r="25" spans="1:3" x14ac:dyDescent="0.25">
      <c r="A25" s="1">
        <v>46475</v>
      </c>
      <c r="B25" s="11">
        <f t="shared" si="0"/>
        <v>46475</v>
      </c>
      <c r="C25" t="s">
        <v>40</v>
      </c>
    </row>
    <row r="26" spans="1:3" x14ac:dyDescent="0.25">
      <c r="A26" s="1">
        <v>46508</v>
      </c>
      <c r="B26" s="11">
        <f t="shared" si="0"/>
        <v>46508</v>
      </c>
      <c r="C26" t="s">
        <v>41</v>
      </c>
    </row>
    <row r="27" spans="1:3" x14ac:dyDescent="0.25">
      <c r="A27" s="1">
        <v>46513</v>
      </c>
      <c r="B27" s="11">
        <f t="shared" si="0"/>
        <v>46513</v>
      </c>
      <c r="C27" t="s">
        <v>42</v>
      </c>
    </row>
    <row r="28" spans="1:3" x14ac:dyDescent="0.25">
      <c r="A28" s="1">
        <v>46515</v>
      </c>
      <c r="B28" s="11">
        <f t="shared" si="0"/>
        <v>46515</v>
      </c>
      <c r="C28" t="s">
        <v>88</v>
      </c>
    </row>
    <row r="29" spans="1:3" x14ac:dyDescent="0.25">
      <c r="A29" s="1">
        <v>46524</v>
      </c>
      <c r="B29" s="11">
        <f t="shared" si="0"/>
        <v>46524</v>
      </c>
      <c r="C29" t="s">
        <v>89</v>
      </c>
    </row>
    <row r="30" spans="1:3" x14ac:dyDescent="0.25">
      <c r="A30" s="1">
        <v>46582</v>
      </c>
      <c r="B30" s="11">
        <f t="shared" si="0"/>
        <v>46582</v>
      </c>
      <c r="C30" t="s">
        <v>43</v>
      </c>
    </row>
    <row r="31" spans="1:3" x14ac:dyDescent="0.25">
      <c r="A31" s="1">
        <v>46614</v>
      </c>
      <c r="B31" s="11">
        <f t="shared" si="0"/>
        <v>46614</v>
      </c>
      <c r="C31" t="s">
        <v>44</v>
      </c>
    </row>
    <row r="32" spans="1:3" x14ac:dyDescent="0.25">
      <c r="A32" s="1">
        <v>46692</v>
      </c>
      <c r="B32" s="11">
        <f t="shared" si="0"/>
        <v>46692</v>
      </c>
      <c r="C32" t="s">
        <v>36</v>
      </c>
    </row>
    <row r="33" spans="1:3" x14ac:dyDescent="0.25">
      <c r="A33" s="1">
        <v>46702</v>
      </c>
      <c r="B33" s="11">
        <f t="shared" si="0"/>
        <v>46702</v>
      </c>
      <c r="C33" t="s">
        <v>37</v>
      </c>
    </row>
    <row r="34" spans="1:3" x14ac:dyDescent="0.25">
      <c r="A34" s="1">
        <v>46746</v>
      </c>
      <c r="B34" s="11">
        <f t="shared" si="0"/>
        <v>46746</v>
      </c>
      <c r="C34" t="s">
        <v>38</v>
      </c>
    </row>
    <row r="35" spans="1:3" x14ac:dyDescent="0.25">
      <c r="A35" s="1">
        <v>46753</v>
      </c>
      <c r="B35" s="11">
        <f t="shared" si="0"/>
        <v>46753</v>
      </c>
      <c r="C35" t="s">
        <v>39</v>
      </c>
    </row>
    <row r="36" spans="1:3" x14ac:dyDescent="0.25">
      <c r="A36" s="1">
        <v>46860</v>
      </c>
      <c r="B36" s="11">
        <f t="shared" si="0"/>
        <v>46860</v>
      </c>
      <c r="C36" t="s">
        <v>40</v>
      </c>
    </row>
    <row r="37" spans="1:3" x14ac:dyDescent="0.25">
      <c r="A37" s="1">
        <v>46874</v>
      </c>
      <c r="B37" s="11">
        <f t="shared" si="0"/>
        <v>46874</v>
      </c>
      <c r="C37" t="s">
        <v>41</v>
      </c>
    </row>
    <row r="38" spans="1:3" x14ac:dyDescent="0.25">
      <c r="A38" s="1">
        <v>46881</v>
      </c>
      <c r="B38" s="11">
        <f t="shared" si="0"/>
        <v>46881</v>
      </c>
      <c r="C38" t="s">
        <v>42</v>
      </c>
    </row>
    <row r="39" spans="1:3" x14ac:dyDescent="0.25">
      <c r="A39" s="1">
        <v>46898</v>
      </c>
      <c r="B39" s="11">
        <f t="shared" si="0"/>
        <v>46898</v>
      </c>
      <c r="C39" t="s">
        <v>88</v>
      </c>
    </row>
    <row r="40" spans="1:3" x14ac:dyDescent="0.25">
      <c r="A40" s="1">
        <v>46909</v>
      </c>
      <c r="B40" s="11">
        <f t="shared" si="0"/>
        <v>46909</v>
      </c>
      <c r="C40" t="s">
        <v>89</v>
      </c>
    </row>
    <row r="41" spans="1:3" x14ac:dyDescent="0.25">
      <c r="A41" s="1">
        <v>46948</v>
      </c>
      <c r="B41" s="11">
        <f t="shared" si="0"/>
        <v>46948</v>
      </c>
      <c r="C41" t="s">
        <v>43</v>
      </c>
    </row>
    <row r="42" spans="1:3" x14ac:dyDescent="0.25">
      <c r="A42" s="1">
        <v>46980</v>
      </c>
      <c r="B42" s="11">
        <f t="shared" si="0"/>
        <v>46980</v>
      </c>
      <c r="C42" t="s">
        <v>44</v>
      </c>
    </row>
    <row r="43" spans="1:3" x14ac:dyDescent="0.25">
      <c r="A43" s="1">
        <v>47058</v>
      </c>
      <c r="B43" s="11">
        <f t="shared" si="0"/>
        <v>47058</v>
      </c>
      <c r="C43" t="s">
        <v>36</v>
      </c>
    </row>
    <row r="44" spans="1:3" x14ac:dyDescent="0.25">
      <c r="A44" s="1">
        <v>47068</v>
      </c>
      <c r="B44" s="11">
        <f t="shared" si="0"/>
        <v>47068</v>
      </c>
      <c r="C44" t="s">
        <v>37</v>
      </c>
    </row>
    <row r="45" spans="1:3" x14ac:dyDescent="0.25">
      <c r="A45" s="1">
        <v>47112</v>
      </c>
      <c r="B45" s="11">
        <f t="shared" si="0"/>
        <v>47112</v>
      </c>
      <c r="C45" t="s">
        <v>38</v>
      </c>
    </row>
    <row r="46" spans="1:3" x14ac:dyDescent="0.25">
      <c r="A46" s="1">
        <v>47119</v>
      </c>
      <c r="B46" s="11">
        <f t="shared" si="0"/>
        <v>47119</v>
      </c>
      <c r="C46" t="s">
        <v>39</v>
      </c>
    </row>
    <row r="47" spans="1:3" x14ac:dyDescent="0.25">
      <c r="A47" s="1">
        <v>47210</v>
      </c>
      <c r="B47" s="11">
        <f t="shared" si="0"/>
        <v>47210</v>
      </c>
      <c r="C47" t="s">
        <v>40</v>
      </c>
    </row>
    <row r="48" spans="1:3" x14ac:dyDescent="0.25">
      <c r="A48" s="1">
        <v>47239</v>
      </c>
      <c r="B48" s="11">
        <f t="shared" si="0"/>
        <v>47239</v>
      </c>
      <c r="C48" t="s">
        <v>41</v>
      </c>
    </row>
    <row r="49" spans="1:3" x14ac:dyDescent="0.25">
      <c r="A49" s="1">
        <v>47246</v>
      </c>
      <c r="B49" s="11">
        <f t="shared" si="0"/>
        <v>47246</v>
      </c>
      <c r="C49" t="s">
        <v>42</v>
      </c>
    </row>
    <row r="50" spans="1:3" x14ac:dyDescent="0.25">
      <c r="A50" s="1">
        <v>47248</v>
      </c>
      <c r="B50" s="11">
        <f t="shared" si="0"/>
        <v>47248</v>
      </c>
      <c r="C50" t="s">
        <v>88</v>
      </c>
    </row>
    <row r="51" spans="1:3" x14ac:dyDescent="0.25">
      <c r="A51" s="1">
        <v>47259</v>
      </c>
      <c r="B51" s="11">
        <f t="shared" si="0"/>
        <v>47259</v>
      </c>
      <c r="C51" t="s">
        <v>89</v>
      </c>
    </row>
    <row r="52" spans="1:3" x14ac:dyDescent="0.25">
      <c r="A52" s="1">
        <v>47313</v>
      </c>
      <c r="B52" s="11">
        <f t="shared" si="0"/>
        <v>47313</v>
      </c>
      <c r="C52" t="s">
        <v>43</v>
      </c>
    </row>
    <row r="53" spans="1:3" x14ac:dyDescent="0.25">
      <c r="A53" s="1">
        <v>47345</v>
      </c>
      <c r="B53" s="11">
        <f t="shared" si="0"/>
        <v>47345</v>
      </c>
      <c r="C53" t="s">
        <v>44</v>
      </c>
    </row>
    <row r="54" spans="1:3" x14ac:dyDescent="0.25">
      <c r="A54" s="1">
        <v>47423</v>
      </c>
      <c r="B54" s="11">
        <f t="shared" si="0"/>
        <v>47423</v>
      </c>
      <c r="C54" t="s">
        <v>36</v>
      </c>
    </row>
    <row r="55" spans="1:3" x14ac:dyDescent="0.25">
      <c r="A55" s="1">
        <v>47433</v>
      </c>
      <c r="B55" s="11">
        <f t="shared" si="0"/>
        <v>47433</v>
      </c>
      <c r="C55" t="s">
        <v>37</v>
      </c>
    </row>
    <row r="56" spans="1:3" x14ac:dyDescent="0.25">
      <c r="A56" s="1">
        <v>47477</v>
      </c>
      <c r="B56" s="11">
        <f t="shared" si="0"/>
        <v>47477</v>
      </c>
      <c r="C56" t="s">
        <v>38</v>
      </c>
    </row>
    <row r="57" spans="1:3" x14ac:dyDescent="0.25">
      <c r="A57" s="1">
        <v>47484</v>
      </c>
      <c r="B57" s="11">
        <f t="shared" si="0"/>
        <v>47484</v>
      </c>
      <c r="C57" t="s">
        <v>39</v>
      </c>
    </row>
    <row r="58" spans="1:3" x14ac:dyDescent="0.25">
      <c r="A58" s="1">
        <v>47595</v>
      </c>
      <c r="B58" s="11">
        <f t="shared" si="0"/>
        <v>47595</v>
      </c>
      <c r="C58" t="s">
        <v>40</v>
      </c>
    </row>
    <row r="59" spans="1:3" x14ac:dyDescent="0.25">
      <c r="A59" s="1">
        <v>47604</v>
      </c>
      <c r="B59" s="11">
        <f t="shared" si="0"/>
        <v>47604</v>
      </c>
      <c r="C59" t="s">
        <v>41</v>
      </c>
    </row>
    <row r="60" spans="1:3" x14ac:dyDescent="0.25">
      <c r="A60" s="1">
        <v>47611</v>
      </c>
      <c r="B60" s="11">
        <f t="shared" si="0"/>
        <v>47611</v>
      </c>
      <c r="C60" t="s">
        <v>42</v>
      </c>
    </row>
    <row r="61" spans="1:3" x14ac:dyDescent="0.25">
      <c r="A61" s="1">
        <v>47633</v>
      </c>
      <c r="B61" s="11">
        <f t="shared" si="0"/>
        <v>47633</v>
      </c>
      <c r="C61" t="s">
        <v>88</v>
      </c>
    </row>
    <row r="62" spans="1:3" x14ac:dyDescent="0.25">
      <c r="A62" s="1">
        <v>47644</v>
      </c>
      <c r="B62" s="11">
        <f t="shared" si="0"/>
        <v>47644</v>
      </c>
      <c r="C62" t="s">
        <v>89</v>
      </c>
    </row>
    <row r="63" spans="1:3" x14ac:dyDescent="0.25">
      <c r="A63" s="1">
        <v>47678</v>
      </c>
      <c r="B63" s="11">
        <f t="shared" si="0"/>
        <v>47678</v>
      </c>
      <c r="C63" t="s">
        <v>43</v>
      </c>
    </row>
    <row r="64" spans="1:3" x14ac:dyDescent="0.25">
      <c r="A64" s="1">
        <v>47710</v>
      </c>
      <c r="B64" s="11">
        <f t="shared" si="0"/>
        <v>47710</v>
      </c>
      <c r="C64" t="s">
        <v>44</v>
      </c>
    </row>
    <row r="65" spans="1:3" x14ac:dyDescent="0.25">
      <c r="A65" s="1">
        <v>47788</v>
      </c>
      <c r="B65" s="11">
        <f t="shared" si="0"/>
        <v>47788</v>
      </c>
      <c r="C65" t="s">
        <v>36</v>
      </c>
    </row>
    <row r="66" spans="1:3" x14ac:dyDescent="0.25">
      <c r="A66" s="1">
        <v>47798</v>
      </c>
      <c r="B66" s="11">
        <f t="shared" ref="B66:B67" si="1">A66</f>
        <v>47798</v>
      </c>
      <c r="C66" t="s">
        <v>37</v>
      </c>
    </row>
    <row r="67" spans="1:3" x14ac:dyDescent="0.25">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5" x14ac:dyDescent="0.25"/>
  <cols>
    <col min="1" max="1" width="19.5703125" bestFit="1" customWidth="1"/>
    <col min="2" max="2" width="45.5703125" bestFit="1" customWidth="1"/>
    <col min="3" max="3" width="22.42578125" bestFit="1" customWidth="1"/>
    <col min="4" max="4" width="52" customWidth="1"/>
    <col min="5" max="5" width="18.140625" customWidth="1"/>
    <col min="6" max="6" width="102" bestFit="1" customWidth="1"/>
    <col min="7" max="7" width="88.85546875" customWidth="1"/>
    <col min="8" max="8" width="97.7109375" bestFit="1" customWidth="1"/>
    <col min="9" max="9" width="91.28515625" bestFit="1" customWidth="1"/>
    <col min="10" max="10" width="22.28515625" bestFit="1" customWidth="1"/>
    <col min="11" max="11" width="13.7109375" bestFit="1" customWidth="1"/>
  </cols>
  <sheetData>
    <row r="1" spans="1:11" s="7" customFormat="1" x14ac:dyDescent="0.25">
      <c r="A1" s="7" t="s">
        <v>124</v>
      </c>
      <c r="B1" s="7" t="s">
        <v>126</v>
      </c>
      <c r="C1" s="7" t="s">
        <v>164</v>
      </c>
      <c r="D1" s="7" t="s">
        <v>119</v>
      </c>
      <c r="E1" s="7" t="s">
        <v>125</v>
      </c>
      <c r="F1" s="7" t="s">
        <v>165</v>
      </c>
      <c r="G1" s="7" t="s">
        <v>169</v>
      </c>
      <c r="H1" s="7" t="s">
        <v>166</v>
      </c>
      <c r="I1" s="7" t="s">
        <v>168</v>
      </c>
      <c r="J1" s="7" t="s">
        <v>167</v>
      </c>
      <c r="K1" s="7" t="s">
        <v>127</v>
      </c>
    </row>
    <row r="2" spans="1:11" x14ac:dyDescent="0.25">
      <c r="B2" t="s">
        <v>469</v>
      </c>
      <c r="C2" t="s">
        <v>468</v>
      </c>
      <c r="D2" t="s">
        <v>149</v>
      </c>
      <c r="E2" t="s">
        <v>150</v>
      </c>
      <c r="F2" t="s">
        <v>491</v>
      </c>
      <c r="G2" t="s">
        <v>492</v>
      </c>
      <c r="H2" t="s">
        <v>170</v>
      </c>
      <c r="I2" t="s">
        <v>493</v>
      </c>
      <c r="K2" s="195" t="s">
        <v>494</v>
      </c>
    </row>
    <row r="3" spans="1:11" x14ac:dyDescent="0.25">
      <c r="B3" t="s">
        <v>402</v>
      </c>
      <c r="C3" t="s">
        <v>401</v>
      </c>
      <c r="D3" t="s">
        <v>149</v>
      </c>
      <c r="E3" t="s">
        <v>150</v>
      </c>
      <c r="F3" t="s">
        <v>177</v>
      </c>
      <c r="G3" t="s">
        <v>495</v>
      </c>
      <c r="H3" t="s">
        <v>170</v>
      </c>
      <c r="I3" t="s">
        <v>496</v>
      </c>
      <c r="K3" s="195" t="s">
        <v>497</v>
      </c>
    </row>
    <row r="4" spans="1:11" x14ac:dyDescent="0.25">
      <c r="B4" t="s">
        <v>408</v>
      </c>
      <c r="C4" t="s">
        <v>407</v>
      </c>
      <c r="D4" t="s">
        <v>149</v>
      </c>
      <c r="E4" t="s">
        <v>150</v>
      </c>
      <c r="F4" t="s">
        <v>178</v>
      </c>
      <c r="G4" t="s">
        <v>498</v>
      </c>
      <c r="H4" t="s">
        <v>170</v>
      </c>
      <c r="I4" t="s">
        <v>499</v>
      </c>
      <c r="K4" s="195" t="s">
        <v>500</v>
      </c>
    </row>
    <row r="5" spans="1:11" x14ac:dyDescent="0.25">
      <c r="B5" t="s">
        <v>501</v>
      </c>
      <c r="C5" t="s">
        <v>413</v>
      </c>
      <c r="D5" t="s">
        <v>149</v>
      </c>
      <c r="E5" t="s">
        <v>150</v>
      </c>
      <c r="F5" t="s">
        <v>179</v>
      </c>
      <c r="G5" t="s">
        <v>502</v>
      </c>
      <c r="H5" t="s">
        <v>170</v>
      </c>
      <c r="I5" t="s">
        <v>503</v>
      </c>
      <c r="K5" s="195" t="s">
        <v>504</v>
      </c>
    </row>
    <row r="6" spans="1:11" x14ac:dyDescent="0.25">
      <c r="B6" t="s">
        <v>419</v>
      </c>
      <c r="C6" t="s">
        <v>418</v>
      </c>
      <c r="D6" t="s">
        <v>149</v>
      </c>
      <c r="E6" t="s">
        <v>150</v>
      </c>
      <c r="F6" t="s">
        <v>505</v>
      </c>
      <c r="G6" t="s">
        <v>506</v>
      </c>
      <c r="H6" t="s">
        <v>170</v>
      </c>
      <c r="I6" t="s">
        <v>507</v>
      </c>
      <c r="K6" s="195" t="s">
        <v>508</v>
      </c>
    </row>
    <row r="7" spans="1:11" x14ac:dyDescent="0.25">
      <c r="B7" t="s">
        <v>425</v>
      </c>
      <c r="C7" t="s">
        <v>424</v>
      </c>
      <c r="D7" t="s">
        <v>149</v>
      </c>
      <c r="E7" t="s">
        <v>150</v>
      </c>
      <c r="F7" t="s">
        <v>509</v>
      </c>
      <c r="G7" t="s">
        <v>510</v>
      </c>
      <c r="H7" t="s">
        <v>170</v>
      </c>
      <c r="I7" t="s">
        <v>511</v>
      </c>
      <c r="K7" s="195" t="s">
        <v>512</v>
      </c>
    </row>
    <row r="8" spans="1:11" x14ac:dyDescent="0.25">
      <c r="B8" t="s">
        <v>431</v>
      </c>
      <c r="C8" t="s">
        <v>430</v>
      </c>
      <c r="D8" t="s">
        <v>149</v>
      </c>
      <c r="E8" t="s">
        <v>150</v>
      </c>
      <c r="F8" t="s">
        <v>513</v>
      </c>
      <c r="G8" t="s">
        <v>514</v>
      </c>
      <c r="H8" t="s">
        <v>170</v>
      </c>
      <c r="I8" t="s">
        <v>515</v>
      </c>
      <c r="K8" s="195" t="s">
        <v>516</v>
      </c>
    </row>
    <row r="9" spans="1:11" x14ac:dyDescent="0.25">
      <c r="B9" t="s">
        <v>437</v>
      </c>
      <c r="C9" t="s">
        <v>436</v>
      </c>
      <c r="D9" t="s">
        <v>149</v>
      </c>
      <c r="E9" t="s">
        <v>150</v>
      </c>
      <c r="F9" t="s">
        <v>517</v>
      </c>
      <c r="G9" t="s">
        <v>518</v>
      </c>
      <c r="H9" t="s">
        <v>170</v>
      </c>
      <c r="I9" t="s">
        <v>519</v>
      </c>
      <c r="K9" s="195" t="s">
        <v>520</v>
      </c>
    </row>
    <row r="10" spans="1:11" x14ac:dyDescent="0.25">
      <c r="B10" t="s">
        <v>443</v>
      </c>
      <c r="C10" t="s">
        <v>442</v>
      </c>
      <c r="D10" t="s">
        <v>149</v>
      </c>
      <c r="E10" t="s">
        <v>150</v>
      </c>
      <c r="F10" t="s">
        <v>521</v>
      </c>
      <c r="G10" t="s">
        <v>522</v>
      </c>
      <c r="H10" t="s">
        <v>170</v>
      </c>
      <c r="I10" t="s">
        <v>523</v>
      </c>
      <c r="K10" s="195" t="s">
        <v>524</v>
      </c>
    </row>
    <row r="11" spans="1:11" x14ac:dyDescent="0.25">
      <c r="B11" t="s">
        <v>449</v>
      </c>
      <c r="C11" t="s">
        <v>448</v>
      </c>
      <c r="D11" t="s">
        <v>149</v>
      </c>
      <c r="E11" t="s">
        <v>150</v>
      </c>
      <c r="F11" t="s">
        <v>525</v>
      </c>
      <c r="G11" t="s">
        <v>526</v>
      </c>
      <c r="H11" t="s">
        <v>170</v>
      </c>
      <c r="I11" t="s">
        <v>527</v>
      </c>
      <c r="K11" s="195" t="s">
        <v>528</v>
      </c>
    </row>
    <row r="12" spans="1:11" x14ac:dyDescent="0.25">
      <c r="B12" t="s">
        <v>455</v>
      </c>
      <c r="C12" t="s">
        <v>454</v>
      </c>
      <c r="D12" t="s">
        <v>149</v>
      </c>
      <c r="E12" t="s">
        <v>150</v>
      </c>
      <c r="F12" t="s">
        <v>175</v>
      </c>
      <c r="G12" t="s">
        <v>529</v>
      </c>
      <c r="H12" t="s">
        <v>170</v>
      </c>
      <c r="I12" t="s">
        <v>530</v>
      </c>
      <c r="K12" s="195" t="s">
        <v>531</v>
      </c>
    </row>
    <row r="13" spans="1:11" x14ac:dyDescent="0.25">
      <c r="B13" t="s">
        <v>460</v>
      </c>
      <c r="C13" t="s">
        <v>459</v>
      </c>
      <c r="D13" t="s">
        <v>149</v>
      </c>
      <c r="E13" t="s">
        <v>150</v>
      </c>
      <c r="F13" t="s">
        <v>176</v>
      </c>
      <c r="G13" t="s">
        <v>532</v>
      </c>
      <c r="H13" t="s">
        <v>533</v>
      </c>
      <c r="I13" t="s">
        <v>534</v>
      </c>
      <c r="K13" s="195" t="s">
        <v>535</v>
      </c>
    </row>
    <row r="14" spans="1:11" x14ac:dyDescent="0.25">
      <c r="B14" t="s">
        <v>536</v>
      </c>
      <c r="C14" t="s">
        <v>463</v>
      </c>
      <c r="D14" t="s">
        <v>149</v>
      </c>
      <c r="E14" t="s">
        <v>150</v>
      </c>
      <c r="F14" t="s">
        <v>537</v>
      </c>
      <c r="G14" t="s">
        <v>538</v>
      </c>
      <c r="H14" t="s">
        <v>539</v>
      </c>
      <c r="I14" t="s">
        <v>540</v>
      </c>
      <c r="K14" s="195" t="s">
        <v>541</v>
      </c>
    </row>
    <row r="15" spans="1:11" x14ac:dyDescent="0.25">
      <c r="B15" t="s">
        <v>466</v>
      </c>
      <c r="C15" t="s">
        <v>465</v>
      </c>
      <c r="D15" t="s">
        <v>149</v>
      </c>
      <c r="E15" t="s">
        <v>150</v>
      </c>
      <c r="F15" t="s">
        <v>542</v>
      </c>
      <c r="G15" t="s">
        <v>543</v>
      </c>
      <c r="H15" t="s">
        <v>544</v>
      </c>
      <c r="I15" t="s">
        <v>545</v>
      </c>
      <c r="K15" s="195" t="s">
        <v>546</v>
      </c>
    </row>
    <row r="16" spans="1:11" x14ac:dyDescent="0.25">
      <c r="B16" t="s">
        <v>547</v>
      </c>
      <c r="C16" t="s">
        <v>395</v>
      </c>
      <c r="D16" t="s">
        <v>149</v>
      </c>
      <c r="E16" t="s">
        <v>150</v>
      </c>
      <c r="F16" t="s">
        <v>548</v>
      </c>
      <c r="G16" t="s">
        <v>547</v>
      </c>
      <c r="H16" t="s">
        <v>170</v>
      </c>
      <c r="I16" t="s">
        <v>549</v>
      </c>
      <c r="K16" s="195" t="s">
        <v>550</v>
      </c>
    </row>
    <row r="17" spans="2:11" x14ac:dyDescent="0.25">
      <c r="B17" t="s">
        <v>551</v>
      </c>
      <c r="C17" t="s">
        <v>398</v>
      </c>
      <c r="D17" t="s">
        <v>149</v>
      </c>
      <c r="E17" t="s">
        <v>150</v>
      </c>
      <c r="F17" t="s">
        <v>552</v>
      </c>
      <c r="G17" t="s">
        <v>553</v>
      </c>
      <c r="H17" t="s">
        <v>170</v>
      </c>
      <c r="I17" t="s">
        <v>554</v>
      </c>
      <c r="K17" s="195" t="s">
        <v>555</v>
      </c>
    </row>
    <row r="18" spans="2:11" x14ac:dyDescent="0.25">
      <c r="B18" t="s">
        <v>254</v>
      </c>
      <c r="C18" t="s">
        <v>253</v>
      </c>
      <c r="D18" t="s">
        <v>152</v>
      </c>
      <c r="E18" t="s">
        <v>152</v>
      </c>
      <c r="F18" t="s">
        <v>556</v>
      </c>
      <c r="G18" t="s">
        <v>254</v>
      </c>
      <c r="H18" t="s">
        <v>170</v>
      </c>
      <c r="I18" t="s">
        <v>170</v>
      </c>
      <c r="K18" s="195" t="s">
        <v>557</v>
      </c>
    </row>
    <row r="19" spans="2:11" x14ac:dyDescent="0.25">
      <c r="B19" t="s">
        <v>354</v>
      </c>
      <c r="C19" t="s">
        <v>353</v>
      </c>
      <c r="D19" t="s">
        <v>147</v>
      </c>
      <c r="E19" t="s">
        <v>148</v>
      </c>
      <c r="F19" t="s">
        <v>558</v>
      </c>
      <c r="G19" t="s">
        <v>559</v>
      </c>
      <c r="H19" t="s">
        <v>170</v>
      </c>
      <c r="I19" t="s">
        <v>560</v>
      </c>
      <c r="K19" s="195" t="s">
        <v>561</v>
      </c>
    </row>
    <row r="20" spans="2:11" x14ac:dyDescent="0.25">
      <c r="B20" t="s">
        <v>482</v>
      </c>
      <c r="C20" t="s">
        <v>481</v>
      </c>
      <c r="D20" t="s">
        <v>147</v>
      </c>
      <c r="E20" t="s">
        <v>148</v>
      </c>
      <c r="F20" t="s">
        <v>562</v>
      </c>
      <c r="G20" t="s">
        <v>563</v>
      </c>
      <c r="H20" t="s">
        <v>170</v>
      </c>
      <c r="I20" t="s">
        <v>170</v>
      </c>
      <c r="K20" s="195" t="s">
        <v>564</v>
      </c>
    </row>
    <row r="21" spans="2:11" x14ac:dyDescent="0.25">
      <c r="B21" t="s">
        <v>350</v>
      </c>
      <c r="C21" t="s">
        <v>349</v>
      </c>
      <c r="D21" t="s">
        <v>147</v>
      </c>
      <c r="E21" t="s">
        <v>148</v>
      </c>
      <c r="F21" t="s">
        <v>558</v>
      </c>
      <c r="G21" t="s">
        <v>565</v>
      </c>
      <c r="H21" t="s">
        <v>170</v>
      </c>
      <c r="I21" t="s">
        <v>566</v>
      </c>
      <c r="K21" s="195" t="s">
        <v>561</v>
      </c>
    </row>
    <row r="22" spans="2:11" x14ac:dyDescent="0.25">
      <c r="B22" t="s">
        <v>346</v>
      </c>
      <c r="C22" t="s">
        <v>345</v>
      </c>
      <c r="D22" t="s">
        <v>147</v>
      </c>
      <c r="E22" t="s">
        <v>148</v>
      </c>
      <c r="F22" t="s">
        <v>558</v>
      </c>
      <c r="G22" t="s">
        <v>567</v>
      </c>
      <c r="H22" t="s">
        <v>170</v>
      </c>
      <c r="I22" t="s">
        <v>568</v>
      </c>
      <c r="K22" s="195" t="s">
        <v>561</v>
      </c>
    </row>
    <row r="23" spans="2:11" x14ac:dyDescent="0.25">
      <c r="B23" t="s">
        <v>264</v>
      </c>
      <c r="C23" t="s">
        <v>263</v>
      </c>
      <c r="D23" t="s">
        <v>147</v>
      </c>
      <c r="E23" t="s">
        <v>148</v>
      </c>
      <c r="F23" t="s">
        <v>569</v>
      </c>
      <c r="G23" t="s">
        <v>570</v>
      </c>
      <c r="H23" t="s">
        <v>571</v>
      </c>
      <c r="I23" t="s">
        <v>572</v>
      </c>
      <c r="K23" s="195" t="s">
        <v>573</v>
      </c>
    </row>
    <row r="24" spans="2:11" x14ac:dyDescent="0.25">
      <c r="B24" t="s">
        <v>260</v>
      </c>
      <c r="C24" t="s">
        <v>259</v>
      </c>
      <c r="D24" t="s">
        <v>147</v>
      </c>
      <c r="E24" t="s">
        <v>148</v>
      </c>
      <c r="F24" t="s">
        <v>172</v>
      </c>
      <c r="G24" t="s">
        <v>574</v>
      </c>
      <c r="H24" t="s">
        <v>575</v>
      </c>
      <c r="K24" s="195" t="s">
        <v>576</v>
      </c>
    </row>
    <row r="25" spans="2:11" x14ac:dyDescent="0.25">
      <c r="B25" t="s">
        <v>360</v>
      </c>
      <c r="C25" t="s">
        <v>359</v>
      </c>
      <c r="D25" t="s">
        <v>120</v>
      </c>
      <c r="E25" t="s">
        <v>121</v>
      </c>
      <c r="F25" t="s">
        <v>577</v>
      </c>
      <c r="G25" t="s">
        <v>578</v>
      </c>
      <c r="H25" t="s">
        <v>579</v>
      </c>
      <c r="I25" t="s">
        <v>580</v>
      </c>
      <c r="K25" s="195" t="s">
        <v>581</v>
      </c>
    </row>
    <row r="26" spans="2:11" x14ac:dyDescent="0.25">
      <c r="B26" t="s">
        <v>279</v>
      </c>
      <c r="C26" t="s">
        <v>278</v>
      </c>
      <c r="D26" t="s">
        <v>120</v>
      </c>
      <c r="E26" t="s">
        <v>121</v>
      </c>
      <c r="F26" t="s">
        <v>180</v>
      </c>
      <c r="G26" t="s">
        <v>582</v>
      </c>
      <c r="H26" t="s">
        <v>583</v>
      </c>
      <c r="I26" t="s">
        <v>583</v>
      </c>
      <c r="K26" s="195" t="s">
        <v>584</v>
      </c>
    </row>
    <row r="27" spans="2:11" x14ac:dyDescent="0.25">
      <c r="B27" t="s">
        <v>358</v>
      </c>
      <c r="C27" t="s">
        <v>357</v>
      </c>
      <c r="D27" t="s">
        <v>120</v>
      </c>
      <c r="E27" t="s">
        <v>121</v>
      </c>
      <c r="F27" t="s">
        <v>585</v>
      </c>
      <c r="G27" t="s">
        <v>586</v>
      </c>
      <c r="H27" t="s">
        <v>587</v>
      </c>
      <c r="I27" t="s">
        <v>588</v>
      </c>
      <c r="K27" s="195" t="s">
        <v>589</v>
      </c>
    </row>
    <row r="28" spans="2:11" x14ac:dyDescent="0.25">
      <c r="B28" t="s">
        <v>362</v>
      </c>
      <c r="C28" t="s">
        <v>361</v>
      </c>
      <c r="D28" t="s">
        <v>120</v>
      </c>
      <c r="E28" t="s">
        <v>121</v>
      </c>
      <c r="F28" t="s">
        <v>590</v>
      </c>
      <c r="G28" t="s">
        <v>591</v>
      </c>
      <c r="H28" t="s">
        <v>592</v>
      </c>
      <c r="I28" t="s">
        <v>593</v>
      </c>
      <c r="K28" s="195" t="s">
        <v>594</v>
      </c>
    </row>
    <row r="29" spans="2:11" x14ac:dyDescent="0.25">
      <c r="B29" t="s">
        <v>273</v>
      </c>
      <c r="C29" t="s">
        <v>272</v>
      </c>
      <c r="D29" t="s">
        <v>120</v>
      </c>
      <c r="E29" t="s">
        <v>121</v>
      </c>
      <c r="F29" t="s">
        <v>595</v>
      </c>
      <c r="G29" t="s">
        <v>596</v>
      </c>
      <c r="H29" t="s">
        <v>597</v>
      </c>
      <c r="I29" t="s">
        <v>182</v>
      </c>
      <c r="K29" s="195" t="s">
        <v>598</v>
      </c>
    </row>
    <row r="30" spans="2:11" x14ac:dyDescent="0.25">
      <c r="B30" t="s">
        <v>475</v>
      </c>
      <c r="C30" t="s">
        <v>474</v>
      </c>
      <c r="D30" t="s">
        <v>120</v>
      </c>
      <c r="E30" t="s">
        <v>121</v>
      </c>
      <c r="F30" t="s">
        <v>599</v>
      </c>
      <c r="G30" t="s">
        <v>600</v>
      </c>
      <c r="H30" t="s">
        <v>601</v>
      </c>
      <c r="I30" t="s">
        <v>601</v>
      </c>
      <c r="K30" s="195" t="s">
        <v>602</v>
      </c>
    </row>
    <row r="31" spans="2:11" x14ac:dyDescent="0.25">
      <c r="B31" t="s">
        <v>275</v>
      </c>
      <c r="C31" t="s">
        <v>274</v>
      </c>
      <c r="D31" t="s">
        <v>120</v>
      </c>
      <c r="E31" t="s">
        <v>121</v>
      </c>
      <c r="F31" t="s">
        <v>603</v>
      </c>
      <c r="G31" t="s">
        <v>604</v>
      </c>
      <c r="H31" t="s">
        <v>170</v>
      </c>
      <c r="I31" t="s">
        <v>170</v>
      </c>
      <c r="K31" s="195" t="s">
        <v>605</v>
      </c>
    </row>
    <row r="32" spans="2:11" x14ac:dyDescent="0.25">
      <c r="B32" t="s">
        <v>269</v>
      </c>
      <c r="C32" t="s">
        <v>268</v>
      </c>
      <c r="D32" t="s">
        <v>120</v>
      </c>
      <c r="E32" t="s">
        <v>121</v>
      </c>
      <c r="F32" t="s">
        <v>606</v>
      </c>
      <c r="G32" t="s">
        <v>607</v>
      </c>
      <c r="H32" t="s">
        <v>608</v>
      </c>
      <c r="I32" t="s">
        <v>608</v>
      </c>
      <c r="K32" s="195" t="s">
        <v>609</v>
      </c>
    </row>
    <row r="33" spans="2:11" x14ac:dyDescent="0.25">
      <c r="B33" t="s">
        <v>277</v>
      </c>
      <c r="C33" t="s">
        <v>276</v>
      </c>
      <c r="D33" t="s">
        <v>120</v>
      </c>
      <c r="E33" t="s">
        <v>121</v>
      </c>
      <c r="F33" t="s">
        <v>610</v>
      </c>
      <c r="G33" t="s">
        <v>611</v>
      </c>
      <c r="H33" t="s">
        <v>612</v>
      </c>
      <c r="I33" t="s">
        <v>613</v>
      </c>
      <c r="K33" s="195" t="s">
        <v>614</v>
      </c>
    </row>
    <row r="34" spans="2:11" x14ac:dyDescent="0.25">
      <c r="B34" t="s">
        <v>615</v>
      </c>
      <c r="C34" t="s">
        <v>267</v>
      </c>
      <c r="D34" t="s">
        <v>120</v>
      </c>
      <c r="E34" t="s">
        <v>121</v>
      </c>
      <c r="F34" t="s">
        <v>616</v>
      </c>
      <c r="G34" t="s">
        <v>617</v>
      </c>
      <c r="H34" t="s">
        <v>618</v>
      </c>
      <c r="I34" t="s">
        <v>618</v>
      </c>
      <c r="K34" s="195" t="s">
        <v>619</v>
      </c>
    </row>
    <row r="35" spans="2:11" x14ac:dyDescent="0.25">
      <c r="B35" t="s">
        <v>271</v>
      </c>
      <c r="C35" t="s">
        <v>270</v>
      </c>
      <c r="D35" t="s">
        <v>120</v>
      </c>
      <c r="E35" t="s">
        <v>121</v>
      </c>
      <c r="F35" t="s">
        <v>616</v>
      </c>
      <c r="G35" t="s">
        <v>620</v>
      </c>
      <c r="H35" t="s">
        <v>621</v>
      </c>
      <c r="I35" t="s">
        <v>622</v>
      </c>
      <c r="K35" s="195" t="s">
        <v>619</v>
      </c>
    </row>
    <row r="36" spans="2:11" x14ac:dyDescent="0.25">
      <c r="B36" t="s">
        <v>479</v>
      </c>
      <c r="C36" t="s">
        <v>478</v>
      </c>
      <c r="D36" t="s">
        <v>120</v>
      </c>
      <c r="E36" t="s">
        <v>121</v>
      </c>
      <c r="F36" t="s">
        <v>623</v>
      </c>
      <c r="G36" t="s">
        <v>624</v>
      </c>
      <c r="H36" t="s">
        <v>170</v>
      </c>
      <c r="I36" t="s">
        <v>625</v>
      </c>
      <c r="K36" s="195" t="s">
        <v>626</v>
      </c>
    </row>
    <row r="37" spans="2:11" x14ac:dyDescent="0.25">
      <c r="B37" t="s">
        <v>281</v>
      </c>
      <c r="C37" t="s">
        <v>280</v>
      </c>
      <c r="D37" t="s">
        <v>120</v>
      </c>
      <c r="E37" t="s">
        <v>121</v>
      </c>
      <c r="F37" t="s">
        <v>627</v>
      </c>
      <c r="G37" t="s">
        <v>628</v>
      </c>
      <c r="H37" t="s">
        <v>629</v>
      </c>
      <c r="I37" t="s">
        <v>629</v>
      </c>
      <c r="K37" s="195" t="s">
        <v>630</v>
      </c>
    </row>
    <row r="38" spans="2:11" x14ac:dyDescent="0.25">
      <c r="B38" t="s">
        <v>486</v>
      </c>
      <c r="C38" t="s">
        <v>485</v>
      </c>
      <c r="D38" t="s">
        <v>122</v>
      </c>
      <c r="E38" t="s">
        <v>123</v>
      </c>
      <c r="F38" t="s">
        <v>186</v>
      </c>
      <c r="G38" t="s">
        <v>631</v>
      </c>
      <c r="H38" t="s">
        <v>632</v>
      </c>
      <c r="I38" t="s">
        <v>633</v>
      </c>
      <c r="K38" s="195" t="s">
        <v>634</v>
      </c>
    </row>
    <row r="39" spans="2:11" x14ac:dyDescent="0.25">
      <c r="B39" t="s">
        <v>368</v>
      </c>
      <c r="C39" t="s">
        <v>367</v>
      </c>
      <c r="D39" t="s">
        <v>122</v>
      </c>
      <c r="E39" t="s">
        <v>123</v>
      </c>
      <c r="F39" t="s">
        <v>181</v>
      </c>
      <c r="G39" t="s">
        <v>635</v>
      </c>
      <c r="H39" t="s">
        <v>170</v>
      </c>
      <c r="I39" t="s">
        <v>170</v>
      </c>
      <c r="K39" s="195" t="s">
        <v>636</v>
      </c>
    </row>
    <row r="40" spans="2:11" x14ac:dyDescent="0.25">
      <c r="B40" t="s">
        <v>364</v>
      </c>
      <c r="C40" t="s">
        <v>363</v>
      </c>
      <c r="D40" t="s">
        <v>122</v>
      </c>
      <c r="E40" t="s">
        <v>123</v>
      </c>
      <c r="F40" t="s">
        <v>637</v>
      </c>
      <c r="G40" t="s">
        <v>638</v>
      </c>
      <c r="H40" t="s">
        <v>170</v>
      </c>
      <c r="I40" t="s">
        <v>639</v>
      </c>
      <c r="K40" s="195" t="s">
        <v>640</v>
      </c>
    </row>
    <row r="41" spans="2:11" x14ac:dyDescent="0.25">
      <c r="B41" t="s">
        <v>376</v>
      </c>
      <c r="C41" t="s">
        <v>375</v>
      </c>
      <c r="D41" t="s">
        <v>122</v>
      </c>
      <c r="E41" t="s">
        <v>123</v>
      </c>
      <c r="F41" t="s">
        <v>641</v>
      </c>
      <c r="G41" t="s">
        <v>642</v>
      </c>
      <c r="H41" t="s">
        <v>170</v>
      </c>
      <c r="I41" t="s">
        <v>643</v>
      </c>
      <c r="K41" s="195" t="s">
        <v>644</v>
      </c>
    </row>
    <row r="42" spans="2:11" x14ac:dyDescent="0.25">
      <c r="B42" t="s">
        <v>380</v>
      </c>
      <c r="C42" t="s">
        <v>379</v>
      </c>
      <c r="D42" t="s">
        <v>122</v>
      </c>
      <c r="E42" t="s">
        <v>123</v>
      </c>
      <c r="F42" t="s">
        <v>645</v>
      </c>
      <c r="G42" t="s">
        <v>646</v>
      </c>
      <c r="H42" t="s">
        <v>647</v>
      </c>
      <c r="I42" t="s">
        <v>648</v>
      </c>
      <c r="K42" s="195" t="s">
        <v>649</v>
      </c>
    </row>
    <row r="43" spans="2:11" x14ac:dyDescent="0.25">
      <c r="B43" t="s">
        <v>384</v>
      </c>
      <c r="C43" t="s">
        <v>383</v>
      </c>
      <c r="D43" t="s">
        <v>122</v>
      </c>
      <c r="E43" t="s">
        <v>123</v>
      </c>
      <c r="F43" t="s">
        <v>185</v>
      </c>
      <c r="G43" t="s">
        <v>650</v>
      </c>
      <c r="H43" t="s">
        <v>651</v>
      </c>
      <c r="I43" t="s">
        <v>652</v>
      </c>
      <c r="K43" s="195" t="s">
        <v>653</v>
      </c>
    </row>
    <row r="44" spans="2:11" x14ac:dyDescent="0.25">
      <c r="B44" t="s">
        <v>372</v>
      </c>
      <c r="C44" t="s">
        <v>371</v>
      </c>
      <c r="D44" t="s">
        <v>122</v>
      </c>
      <c r="E44" t="s">
        <v>123</v>
      </c>
      <c r="F44" t="s">
        <v>173</v>
      </c>
      <c r="G44" t="s">
        <v>654</v>
      </c>
      <c r="H44" t="s">
        <v>655</v>
      </c>
      <c r="I44" t="s">
        <v>655</v>
      </c>
      <c r="K44" s="195" t="s">
        <v>656</v>
      </c>
    </row>
    <row r="45" spans="2:11" x14ac:dyDescent="0.25">
      <c r="B45" t="s">
        <v>388</v>
      </c>
      <c r="C45" t="s">
        <v>387</v>
      </c>
      <c r="D45" t="s">
        <v>122</v>
      </c>
      <c r="E45" t="s">
        <v>123</v>
      </c>
      <c r="F45" t="s">
        <v>645</v>
      </c>
      <c r="G45" t="s">
        <v>657</v>
      </c>
      <c r="H45" t="s">
        <v>658</v>
      </c>
      <c r="I45" t="s">
        <v>659</v>
      </c>
      <c r="K45" s="195" t="s">
        <v>649</v>
      </c>
    </row>
    <row r="46" spans="2:11" x14ac:dyDescent="0.25">
      <c r="B46" t="s">
        <v>392</v>
      </c>
      <c r="C46" t="s">
        <v>391</v>
      </c>
      <c r="D46" t="s">
        <v>122</v>
      </c>
      <c r="E46" t="s">
        <v>123</v>
      </c>
      <c r="F46" t="s">
        <v>645</v>
      </c>
      <c r="G46" t="s">
        <v>660</v>
      </c>
      <c r="H46" t="s">
        <v>661</v>
      </c>
      <c r="I46" t="s">
        <v>662</v>
      </c>
      <c r="K46" s="195" t="s">
        <v>649</v>
      </c>
    </row>
    <row r="47" spans="2:11" x14ac:dyDescent="0.25">
      <c r="B47" t="s">
        <v>283</v>
      </c>
      <c r="C47" t="s">
        <v>282</v>
      </c>
      <c r="D47" t="s">
        <v>122</v>
      </c>
      <c r="E47" t="s">
        <v>123</v>
      </c>
      <c r="F47" t="s">
        <v>174</v>
      </c>
      <c r="G47" t="s">
        <v>663</v>
      </c>
      <c r="H47" t="s">
        <v>170</v>
      </c>
      <c r="I47" t="s">
        <v>664</v>
      </c>
      <c r="K47" s="195" t="s">
        <v>665</v>
      </c>
    </row>
    <row r="48" spans="2:11" x14ac:dyDescent="0.25">
      <c r="B48" t="s">
        <v>305</v>
      </c>
      <c r="C48" t="s">
        <v>304</v>
      </c>
      <c r="D48" t="s">
        <v>122</v>
      </c>
      <c r="E48" t="s">
        <v>123</v>
      </c>
      <c r="F48" t="s">
        <v>183</v>
      </c>
      <c r="G48" t="s">
        <v>666</v>
      </c>
      <c r="H48" t="s">
        <v>667</v>
      </c>
      <c r="I48" t="s">
        <v>668</v>
      </c>
      <c r="K48" s="195" t="s">
        <v>669</v>
      </c>
    </row>
    <row r="49" spans="2:11" x14ac:dyDescent="0.25">
      <c r="B49" t="s">
        <v>323</v>
      </c>
      <c r="C49" t="s">
        <v>322</v>
      </c>
      <c r="D49" t="s">
        <v>122</v>
      </c>
      <c r="E49" t="s">
        <v>123</v>
      </c>
      <c r="F49" t="s">
        <v>184</v>
      </c>
      <c r="G49" t="s">
        <v>670</v>
      </c>
      <c r="H49" t="s">
        <v>671</v>
      </c>
      <c r="I49" t="s">
        <v>672</v>
      </c>
      <c r="K49" s="195" t="s">
        <v>673</v>
      </c>
    </row>
    <row r="50" spans="2:11" x14ac:dyDescent="0.25">
      <c r="B50" t="s">
        <v>293</v>
      </c>
      <c r="C50" t="s">
        <v>292</v>
      </c>
      <c r="D50" t="s">
        <v>122</v>
      </c>
      <c r="E50" t="s">
        <v>123</v>
      </c>
      <c r="F50" t="s">
        <v>674</v>
      </c>
      <c r="G50" t="s">
        <v>675</v>
      </c>
      <c r="H50" t="s">
        <v>676</v>
      </c>
      <c r="I50" t="s">
        <v>677</v>
      </c>
      <c r="K50" s="195" t="s">
        <v>678</v>
      </c>
    </row>
    <row r="51" spans="2:11" x14ac:dyDescent="0.25">
      <c r="B51" t="s">
        <v>286</v>
      </c>
      <c r="C51" t="s">
        <v>285</v>
      </c>
      <c r="D51" t="s">
        <v>122</v>
      </c>
      <c r="E51" t="s">
        <v>123</v>
      </c>
      <c r="F51" t="s">
        <v>679</v>
      </c>
      <c r="G51" t="s">
        <v>680</v>
      </c>
      <c r="H51" t="s">
        <v>681</v>
      </c>
      <c r="I51" t="s">
        <v>681</v>
      </c>
      <c r="K51" s="195" t="s">
        <v>682</v>
      </c>
    </row>
    <row r="52" spans="2:11" x14ac:dyDescent="0.25">
      <c r="B52" t="s">
        <v>315</v>
      </c>
      <c r="C52" t="s">
        <v>314</v>
      </c>
      <c r="D52" t="s">
        <v>122</v>
      </c>
      <c r="E52" t="s">
        <v>123</v>
      </c>
      <c r="F52" t="s">
        <v>679</v>
      </c>
      <c r="G52" t="s">
        <v>683</v>
      </c>
      <c r="H52" t="s">
        <v>684</v>
      </c>
      <c r="I52" t="s">
        <v>684</v>
      </c>
      <c r="K52" s="195" t="s">
        <v>682</v>
      </c>
    </row>
    <row r="53" spans="2:11" x14ac:dyDescent="0.25">
      <c r="B53" t="s">
        <v>311</v>
      </c>
      <c r="C53" t="s">
        <v>310</v>
      </c>
      <c r="D53" t="s">
        <v>122</v>
      </c>
      <c r="E53" t="s">
        <v>123</v>
      </c>
      <c r="F53" t="s">
        <v>679</v>
      </c>
      <c r="G53" t="s">
        <v>685</v>
      </c>
      <c r="H53" t="s">
        <v>686</v>
      </c>
      <c r="I53" t="s">
        <v>686</v>
      </c>
      <c r="K53" s="195" t="s">
        <v>682</v>
      </c>
    </row>
    <row r="54" spans="2:11" x14ac:dyDescent="0.25">
      <c r="B54" t="s">
        <v>330</v>
      </c>
      <c r="C54" t="s">
        <v>329</v>
      </c>
      <c r="D54" t="s">
        <v>122</v>
      </c>
      <c r="E54" t="s">
        <v>123</v>
      </c>
      <c r="F54" t="s">
        <v>687</v>
      </c>
      <c r="G54" t="s">
        <v>688</v>
      </c>
      <c r="H54" t="s">
        <v>689</v>
      </c>
      <c r="I54" t="s">
        <v>690</v>
      </c>
      <c r="K54" s="195" t="s">
        <v>691</v>
      </c>
    </row>
    <row r="55" spans="2:11" x14ac:dyDescent="0.25">
      <c r="B55" t="s">
        <v>692</v>
      </c>
      <c r="C55" t="s">
        <v>289</v>
      </c>
      <c r="D55" t="s">
        <v>122</v>
      </c>
      <c r="E55" t="s">
        <v>123</v>
      </c>
      <c r="F55" t="s">
        <v>171</v>
      </c>
      <c r="G55" t="s">
        <v>693</v>
      </c>
      <c r="H55" t="s">
        <v>694</v>
      </c>
      <c r="I55" t="s">
        <v>695</v>
      </c>
      <c r="K55" s="195" t="s">
        <v>696</v>
      </c>
    </row>
    <row r="56" spans="2:11" x14ac:dyDescent="0.25">
      <c r="B56" t="s">
        <v>296</v>
      </c>
      <c r="C56" t="s">
        <v>296</v>
      </c>
      <c r="D56" t="s">
        <v>122</v>
      </c>
      <c r="E56" t="s">
        <v>123</v>
      </c>
      <c r="F56" t="s">
        <v>151</v>
      </c>
      <c r="G56" t="s">
        <v>697</v>
      </c>
      <c r="H56" t="s">
        <v>698</v>
      </c>
      <c r="I56" t="s">
        <v>699</v>
      </c>
      <c r="K56" s="195" t="s">
        <v>700</v>
      </c>
    </row>
    <row r="57" spans="2:11" x14ac:dyDescent="0.25">
      <c r="B57" t="s">
        <v>701</v>
      </c>
      <c r="C57" t="s">
        <v>307</v>
      </c>
      <c r="D57" t="s">
        <v>122</v>
      </c>
      <c r="E57" t="s">
        <v>123</v>
      </c>
      <c r="F57" t="s">
        <v>172</v>
      </c>
      <c r="G57" t="s">
        <v>702</v>
      </c>
      <c r="H57" t="s">
        <v>703</v>
      </c>
      <c r="I57" t="s">
        <v>704</v>
      </c>
      <c r="K57" s="195" t="s">
        <v>705</v>
      </c>
    </row>
    <row r="58" spans="2:11" x14ac:dyDescent="0.25">
      <c r="B58" t="s">
        <v>326</v>
      </c>
      <c r="C58" t="s">
        <v>325</v>
      </c>
      <c r="D58" t="s">
        <v>122</v>
      </c>
      <c r="E58" t="s">
        <v>123</v>
      </c>
      <c r="F58" t="s">
        <v>706</v>
      </c>
      <c r="G58" t="s">
        <v>707</v>
      </c>
      <c r="H58" t="s">
        <v>708</v>
      </c>
      <c r="I58" t="s">
        <v>709</v>
      </c>
      <c r="K58" s="195" t="s">
        <v>710</v>
      </c>
    </row>
    <row r="59" spans="2:11" x14ac:dyDescent="0.25">
      <c r="B59" t="s">
        <v>339</v>
      </c>
      <c r="C59" t="s">
        <v>338</v>
      </c>
      <c r="D59" t="s">
        <v>122</v>
      </c>
      <c r="E59" t="s">
        <v>123</v>
      </c>
      <c r="F59" t="s">
        <v>711</v>
      </c>
      <c r="G59" t="s">
        <v>712</v>
      </c>
      <c r="H59" t="s">
        <v>170</v>
      </c>
      <c r="I59" t="s">
        <v>170</v>
      </c>
      <c r="K59" s="195" t="s">
        <v>713</v>
      </c>
    </row>
    <row r="60" spans="2:11" x14ac:dyDescent="0.25">
      <c r="B60" t="s">
        <v>302</v>
      </c>
      <c r="C60" t="s">
        <v>301</v>
      </c>
      <c r="D60" t="s">
        <v>122</v>
      </c>
      <c r="E60" t="s">
        <v>123</v>
      </c>
      <c r="F60" t="s">
        <v>714</v>
      </c>
      <c r="G60" t="s">
        <v>715</v>
      </c>
      <c r="H60" t="s">
        <v>170</v>
      </c>
      <c r="I60" t="s">
        <v>170</v>
      </c>
      <c r="K60" s="195" t="s">
        <v>716</v>
      </c>
    </row>
    <row r="61" spans="2:11" x14ac:dyDescent="0.25">
      <c r="B61" t="s">
        <v>319</v>
      </c>
      <c r="C61" t="s">
        <v>318</v>
      </c>
      <c r="D61" t="s">
        <v>122</v>
      </c>
      <c r="E61" t="s">
        <v>123</v>
      </c>
      <c r="F61" t="s">
        <v>717</v>
      </c>
      <c r="G61" t="s">
        <v>718</v>
      </c>
      <c r="H61" t="s">
        <v>719</v>
      </c>
      <c r="I61" t="s">
        <v>720</v>
      </c>
      <c r="K61" s="195" t="s">
        <v>721</v>
      </c>
    </row>
    <row r="62" spans="2:11" x14ac:dyDescent="0.25">
      <c r="B62" t="s">
        <v>336</v>
      </c>
      <c r="C62" t="s">
        <v>335</v>
      </c>
      <c r="D62" t="s">
        <v>122</v>
      </c>
      <c r="E62" t="s">
        <v>123</v>
      </c>
      <c r="F62" t="s">
        <v>722</v>
      </c>
      <c r="G62" t="s">
        <v>723</v>
      </c>
      <c r="H62" t="s">
        <v>724</v>
      </c>
      <c r="I62" t="s">
        <v>725</v>
      </c>
      <c r="K62" s="195" t="s">
        <v>726</v>
      </c>
    </row>
    <row r="63" spans="2:11" x14ac:dyDescent="0.25">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5" x14ac:dyDescent="0.25"/>
  <cols>
    <col min="1" max="1" width="19" bestFit="1" customWidth="1"/>
    <col min="2" max="2" width="41" bestFit="1" customWidth="1"/>
    <col min="3" max="3" width="21.7109375" bestFit="1" customWidth="1"/>
    <col min="4" max="4" width="40" bestFit="1" customWidth="1"/>
    <col min="5" max="5" width="16.42578125" bestFit="1" customWidth="1"/>
    <col min="6" max="6" width="19.42578125" bestFit="1" customWidth="1"/>
  </cols>
  <sheetData>
    <row r="1" spans="1:6" x14ac:dyDescent="0.25">
      <c r="A1" s="7" t="s">
        <v>124</v>
      </c>
      <c r="B1" s="7" t="s">
        <v>187</v>
      </c>
      <c r="C1" s="7" t="s">
        <v>164</v>
      </c>
      <c r="D1" s="7" t="s">
        <v>188</v>
      </c>
      <c r="E1" s="7" t="s">
        <v>189</v>
      </c>
      <c r="F1" s="7" t="s">
        <v>190</v>
      </c>
    </row>
    <row r="2" spans="1:6" x14ac:dyDescent="0.25">
      <c r="B2" t="s">
        <v>92</v>
      </c>
      <c r="C2" t="s">
        <v>253</v>
      </c>
      <c r="D2" t="s">
        <v>254</v>
      </c>
      <c r="E2" t="s">
        <v>255</v>
      </c>
      <c r="F2" t="s">
        <v>256</v>
      </c>
    </row>
    <row r="3" spans="1:6" x14ac:dyDescent="0.25">
      <c r="B3" t="s">
        <v>92</v>
      </c>
      <c r="C3" t="s">
        <v>253</v>
      </c>
      <c r="D3" t="s">
        <v>254</v>
      </c>
      <c r="E3" t="s">
        <v>257</v>
      </c>
      <c r="F3" t="s">
        <v>258</v>
      </c>
    </row>
    <row r="4" spans="1:6" x14ac:dyDescent="0.25">
      <c r="B4" t="s">
        <v>92</v>
      </c>
      <c r="C4" t="s">
        <v>259</v>
      </c>
      <c r="D4" t="s">
        <v>260</v>
      </c>
      <c r="E4" t="s">
        <v>261</v>
      </c>
      <c r="F4" t="s">
        <v>261</v>
      </c>
    </row>
    <row r="5" spans="1:6" x14ac:dyDescent="0.25">
      <c r="B5" t="s">
        <v>92</v>
      </c>
      <c r="C5" t="s">
        <v>259</v>
      </c>
      <c r="D5" t="s">
        <v>260</v>
      </c>
      <c r="E5" t="s">
        <v>262</v>
      </c>
      <c r="F5" t="s">
        <v>262</v>
      </c>
    </row>
    <row r="6" spans="1:6" x14ac:dyDescent="0.25">
      <c r="B6" t="s">
        <v>92</v>
      </c>
      <c r="C6" t="s">
        <v>263</v>
      </c>
      <c r="D6" t="s">
        <v>264</v>
      </c>
      <c r="E6" t="s">
        <v>265</v>
      </c>
      <c r="F6" t="s">
        <v>265</v>
      </c>
    </row>
    <row r="7" spans="1:6" x14ac:dyDescent="0.25">
      <c r="B7" t="s">
        <v>92</v>
      </c>
      <c r="C7" t="s">
        <v>263</v>
      </c>
      <c r="D7" t="s">
        <v>264</v>
      </c>
      <c r="E7" t="s">
        <v>266</v>
      </c>
      <c r="F7" t="s">
        <v>266</v>
      </c>
    </row>
    <row r="8" spans="1:6" x14ac:dyDescent="0.25">
      <c r="B8" t="s">
        <v>92</v>
      </c>
      <c r="C8" t="s">
        <v>267</v>
      </c>
      <c r="D8" t="s">
        <v>615</v>
      </c>
      <c r="E8" t="s">
        <v>267</v>
      </c>
      <c r="F8" t="s">
        <v>267</v>
      </c>
    </row>
    <row r="9" spans="1:6" x14ac:dyDescent="0.25">
      <c r="B9" t="s">
        <v>92</v>
      </c>
      <c r="C9" t="s">
        <v>268</v>
      </c>
      <c r="D9" t="s">
        <v>269</v>
      </c>
      <c r="E9" t="s">
        <v>268</v>
      </c>
      <c r="F9" t="s">
        <v>268</v>
      </c>
    </row>
    <row r="10" spans="1:6" x14ac:dyDescent="0.25">
      <c r="B10" t="s">
        <v>92</v>
      </c>
      <c r="C10" t="s">
        <v>270</v>
      </c>
      <c r="D10" t="s">
        <v>271</v>
      </c>
      <c r="E10" t="s">
        <v>270</v>
      </c>
      <c r="F10" t="s">
        <v>270</v>
      </c>
    </row>
    <row r="11" spans="1:6" x14ac:dyDescent="0.25">
      <c r="B11" t="s">
        <v>92</v>
      </c>
      <c r="C11" t="s">
        <v>272</v>
      </c>
      <c r="D11" t="s">
        <v>273</v>
      </c>
      <c r="E11" t="s">
        <v>272</v>
      </c>
      <c r="F11" t="s">
        <v>272</v>
      </c>
    </row>
    <row r="12" spans="1:6" x14ac:dyDescent="0.25">
      <c r="B12" t="s">
        <v>92</v>
      </c>
      <c r="C12" t="s">
        <v>274</v>
      </c>
      <c r="D12" t="s">
        <v>275</v>
      </c>
      <c r="E12" t="s">
        <v>274</v>
      </c>
      <c r="F12" t="s">
        <v>274</v>
      </c>
    </row>
    <row r="13" spans="1:6" x14ac:dyDescent="0.25">
      <c r="B13" t="s">
        <v>92</v>
      </c>
      <c r="C13" t="s">
        <v>276</v>
      </c>
      <c r="D13" t="s">
        <v>277</v>
      </c>
      <c r="E13" t="s">
        <v>276</v>
      </c>
      <c r="F13" t="s">
        <v>276</v>
      </c>
    </row>
    <row r="14" spans="1:6" x14ac:dyDescent="0.25">
      <c r="B14" t="s">
        <v>92</v>
      </c>
      <c r="C14" t="s">
        <v>278</v>
      </c>
      <c r="D14" t="s">
        <v>279</v>
      </c>
      <c r="E14" t="s">
        <v>278</v>
      </c>
      <c r="F14" t="s">
        <v>278</v>
      </c>
    </row>
    <row r="15" spans="1:6" x14ac:dyDescent="0.25">
      <c r="B15" t="s">
        <v>92</v>
      </c>
      <c r="C15" t="s">
        <v>280</v>
      </c>
      <c r="D15" t="s">
        <v>281</v>
      </c>
      <c r="E15" t="s">
        <v>280</v>
      </c>
      <c r="F15" t="s">
        <v>280</v>
      </c>
    </row>
    <row r="16" spans="1:6" x14ac:dyDescent="0.25">
      <c r="B16" t="s">
        <v>92</v>
      </c>
      <c r="C16" t="s">
        <v>282</v>
      </c>
      <c r="D16" t="s">
        <v>283</v>
      </c>
      <c r="E16" t="s">
        <v>284</v>
      </c>
      <c r="F16" t="s">
        <v>284</v>
      </c>
    </row>
    <row r="17" spans="2:6" x14ac:dyDescent="0.25">
      <c r="B17" t="s">
        <v>92</v>
      </c>
      <c r="C17" t="s">
        <v>285</v>
      </c>
      <c r="D17" t="s">
        <v>286</v>
      </c>
      <c r="E17" t="s">
        <v>287</v>
      </c>
      <c r="F17" t="s">
        <v>287</v>
      </c>
    </row>
    <row r="18" spans="2:6" x14ac:dyDescent="0.25">
      <c r="B18" t="s">
        <v>92</v>
      </c>
      <c r="C18" t="s">
        <v>285</v>
      </c>
      <c r="D18" t="s">
        <v>286</v>
      </c>
      <c r="E18" t="s">
        <v>288</v>
      </c>
      <c r="F18" t="s">
        <v>288</v>
      </c>
    </row>
    <row r="19" spans="2:6" x14ac:dyDescent="0.25">
      <c r="B19" t="s">
        <v>92</v>
      </c>
      <c r="C19" t="s">
        <v>289</v>
      </c>
      <c r="D19" t="s">
        <v>692</v>
      </c>
      <c r="E19" t="s">
        <v>290</v>
      </c>
      <c r="F19" t="s">
        <v>290</v>
      </c>
    </row>
    <row r="20" spans="2:6" x14ac:dyDescent="0.25">
      <c r="B20" t="s">
        <v>92</v>
      </c>
      <c r="C20" t="s">
        <v>289</v>
      </c>
      <c r="D20" t="s">
        <v>692</v>
      </c>
      <c r="E20" t="s">
        <v>291</v>
      </c>
      <c r="F20" t="s">
        <v>291</v>
      </c>
    </row>
    <row r="21" spans="2:6" x14ac:dyDescent="0.25">
      <c r="B21" t="s">
        <v>92</v>
      </c>
      <c r="C21" t="s">
        <v>292</v>
      </c>
      <c r="D21" t="s">
        <v>293</v>
      </c>
      <c r="E21" t="s">
        <v>294</v>
      </c>
      <c r="F21" t="s">
        <v>294</v>
      </c>
    </row>
    <row r="22" spans="2:6" x14ac:dyDescent="0.25">
      <c r="B22" t="s">
        <v>92</v>
      </c>
      <c r="C22" t="s">
        <v>292</v>
      </c>
      <c r="D22" t="s">
        <v>293</v>
      </c>
      <c r="E22" t="s">
        <v>295</v>
      </c>
      <c r="F22" t="s">
        <v>295</v>
      </c>
    </row>
    <row r="23" spans="2:6" x14ac:dyDescent="0.25">
      <c r="B23" t="s">
        <v>92</v>
      </c>
      <c r="C23" t="s">
        <v>296</v>
      </c>
      <c r="D23" t="s">
        <v>296</v>
      </c>
      <c r="E23" t="s">
        <v>297</v>
      </c>
      <c r="F23" t="s">
        <v>298</v>
      </c>
    </row>
    <row r="24" spans="2:6" x14ac:dyDescent="0.25">
      <c r="B24" t="s">
        <v>92</v>
      </c>
      <c r="C24" t="s">
        <v>296</v>
      </c>
      <c r="D24" t="s">
        <v>296</v>
      </c>
      <c r="E24" t="s">
        <v>299</v>
      </c>
      <c r="F24" t="s">
        <v>300</v>
      </c>
    </row>
    <row r="25" spans="2:6" x14ac:dyDescent="0.25">
      <c r="B25" t="s">
        <v>92</v>
      </c>
      <c r="C25" t="s">
        <v>301</v>
      </c>
      <c r="D25" t="s">
        <v>302</v>
      </c>
      <c r="E25" t="s">
        <v>303</v>
      </c>
      <c r="F25" t="s">
        <v>303</v>
      </c>
    </row>
    <row r="26" spans="2:6" x14ac:dyDescent="0.25">
      <c r="B26" t="s">
        <v>92</v>
      </c>
      <c r="C26" t="s">
        <v>304</v>
      </c>
      <c r="D26" t="s">
        <v>305</v>
      </c>
      <c r="E26" t="s">
        <v>306</v>
      </c>
      <c r="F26" t="s">
        <v>306</v>
      </c>
    </row>
    <row r="27" spans="2:6" x14ac:dyDescent="0.25">
      <c r="B27" t="s">
        <v>92</v>
      </c>
      <c r="C27" t="s">
        <v>307</v>
      </c>
      <c r="D27" t="s">
        <v>701</v>
      </c>
      <c r="E27" t="s">
        <v>308</v>
      </c>
      <c r="F27" t="s">
        <v>308</v>
      </c>
    </row>
    <row r="28" spans="2:6" x14ac:dyDescent="0.25">
      <c r="B28" t="s">
        <v>92</v>
      </c>
      <c r="C28" t="s">
        <v>307</v>
      </c>
      <c r="D28" t="s">
        <v>701</v>
      </c>
      <c r="E28" t="s">
        <v>309</v>
      </c>
      <c r="F28" t="s">
        <v>309</v>
      </c>
    </row>
    <row r="29" spans="2:6" x14ac:dyDescent="0.25">
      <c r="B29" t="s">
        <v>92</v>
      </c>
      <c r="C29" t="s">
        <v>310</v>
      </c>
      <c r="D29" t="s">
        <v>311</v>
      </c>
      <c r="E29" t="s">
        <v>312</v>
      </c>
      <c r="F29" t="s">
        <v>312</v>
      </c>
    </row>
    <row r="30" spans="2:6" x14ac:dyDescent="0.25">
      <c r="B30" t="s">
        <v>92</v>
      </c>
      <c r="C30" t="s">
        <v>310</v>
      </c>
      <c r="D30" t="s">
        <v>311</v>
      </c>
      <c r="E30" t="s">
        <v>313</v>
      </c>
      <c r="F30" t="s">
        <v>313</v>
      </c>
    </row>
    <row r="31" spans="2:6" x14ac:dyDescent="0.25">
      <c r="B31" t="s">
        <v>92</v>
      </c>
      <c r="C31" t="s">
        <v>314</v>
      </c>
      <c r="D31" t="s">
        <v>315</v>
      </c>
      <c r="E31" t="s">
        <v>316</v>
      </c>
      <c r="F31" t="s">
        <v>316</v>
      </c>
    </row>
    <row r="32" spans="2:6" x14ac:dyDescent="0.25">
      <c r="B32" t="s">
        <v>92</v>
      </c>
      <c r="C32" t="s">
        <v>314</v>
      </c>
      <c r="D32" t="s">
        <v>315</v>
      </c>
      <c r="E32" t="s">
        <v>317</v>
      </c>
      <c r="F32" t="s">
        <v>317</v>
      </c>
    </row>
    <row r="33" spans="2:6" x14ac:dyDescent="0.25">
      <c r="B33" t="s">
        <v>92</v>
      </c>
      <c r="C33" t="s">
        <v>318</v>
      </c>
      <c r="D33" t="s">
        <v>319</v>
      </c>
      <c r="E33" t="s">
        <v>320</v>
      </c>
      <c r="F33" t="s">
        <v>321</v>
      </c>
    </row>
    <row r="34" spans="2:6" x14ac:dyDescent="0.25">
      <c r="B34" t="s">
        <v>92</v>
      </c>
      <c r="C34" t="s">
        <v>322</v>
      </c>
      <c r="D34" t="s">
        <v>323</v>
      </c>
      <c r="E34" t="s">
        <v>324</v>
      </c>
      <c r="F34" t="s">
        <v>324</v>
      </c>
    </row>
    <row r="35" spans="2:6" x14ac:dyDescent="0.25">
      <c r="B35" t="s">
        <v>92</v>
      </c>
      <c r="C35" t="s">
        <v>325</v>
      </c>
      <c r="D35" t="s">
        <v>326</v>
      </c>
      <c r="E35" t="s">
        <v>327</v>
      </c>
      <c r="F35" t="s">
        <v>327</v>
      </c>
    </row>
    <row r="36" spans="2:6" x14ac:dyDescent="0.25">
      <c r="B36" t="s">
        <v>92</v>
      </c>
      <c r="C36" t="s">
        <v>325</v>
      </c>
      <c r="D36" t="s">
        <v>326</v>
      </c>
      <c r="E36" t="s">
        <v>328</v>
      </c>
      <c r="F36" t="s">
        <v>328</v>
      </c>
    </row>
    <row r="37" spans="2:6" x14ac:dyDescent="0.25">
      <c r="B37" t="s">
        <v>92</v>
      </c>
      <c r="C37" t="s">
        <v>329</v>
      </c>
      <c r="D37" t="s">
        <v>330</v>
      </c>
      <c r="E37" t="s">
        <v>331</v>
      </c>
      <c r="F37" t="s">
        <v>332</v>
      </c>
    </row>
    <row r="38" spans="2:6" x14ac:dyDescent="0.25">
      <c r="B38" t="s">
        <v>92</v>
      </c>
      <c r="C38" t="s">
        <v>329</v>
      </c>
      <c r="D38" t="s">
        <v>330</v>
      </c>
      <c r="E38" t="s">
        <v>333</v>
      </c>
      <c r="F38" t="s">
        <v>334</v>
      </c>
    </row>
    <row r="39" spans="2:6" x14ac:dyDescent="0.25">
      <c r="B39" t="s">
        <v>92</v>
      </c>
      <c r="C39" t="s">
        <v>335</v>
      </c>
      <c r="D39" t="s">
        <v>336</v>
      </c>
      <c r="E39" t="s">
        <v>337</v>
      </c>
      <c r="F39" t="s">
        <v>337</v>
      </c>
    </row>
    <row r="40" spans="2:6" x14ac:dyDescent="0.25">
      <c r="B40" t="s">
        <v>92</v>
      </c>
      <c r="C40" t="s">
        <v>338</v>
      </c>
      <c r="D40" t="s">
        <v>339</v>
      </c>
      <c r="E40" t="s">
        <v>340</v>
      </c>
      <c r="F40" t="s">
        <v>340</v>
      </c>
    </row>
    <row r="41" spans="2:6" x14ac:dyDescent="0.25">
      <c r="B41" t="s">
        <v>92</v>
      </c>
      <c r="C41" t="s">
        <v>338</v>
      </c>
      <c r="D41" t="s">
        <v>339</v>
      </c>
      <c r="E41" t="s">
        <v>341</v>
      </c>
      <c r="F41" t="s">
        <v>341</v>
      </c>
    </row>
    <row r="42" spans="2:6" x14ac:dyDescent="0.25">
      <c r="B42" t="s">
        <v>92</v>
      </c>
      <c r="C42" t="s">
        <v>342</v>
      </c>
      <c r="D42" t="s">
        <v>343</v>
      </c>
      <c r="E42" t="s">
        <v>344</v>
      </c>
      <c r="F42" t="s">
        <v>344</v>
      </c>
    </row>
    <row r="43" spans="2:6" x14ac:dyDescent="0.25">
      <c r="B43" t="s">
        <v>93</v>
      </c>
      <c r="C43" t="s">
        <v>345</v>
      </c>
      <c r="D43" t="s">
        <v>346</v>
      </c>
      <c r="E43" t="s">
        <v>347</v>
      </c>
      <c r="F43" t="s">
        <v>348</v>
      </c>
    </row>
    <row r="44" spans="2:6" x14ac:dyDescent="0.25">
      <c r="B44" t="s">
        <v>93</v>
      </c>
      <c r="C44" t="s">
        <v>349</v>
      </c>
      <c r="D44" t="s">
        <v>350</v>
      </c>
      <c r="E44" t="s">
        <v>351</v>
      </c>
      <c r="F44" t="s">
        <v>352</v>
      </c>
    </row>
    <row r="45" spans="2:6" x14ac:dyDescent="0.25">
      <c r="B45" t="s">
        <v>93</v>
      </c>
      <c r="C45" t="s">
        <v>353</v>
      </c>
      <c r="D45" t="s">
        <v>354</v>
      </c>
      <c r="E45" t="s">
        <v>355</v>
      </c>
      <c r="F45" t="s">
        <v>356</v>
      </c>
    </row>
    <row r="46" spans="2:6" x14ac:dyDescent="0.25">
      <c r="B46" t="s">
        <v>93</v>
      </c>
      <c r="C46" t="s">
        <v>357</v>
      </c>
      <c r="D46" t="s">
        <v>358</v>
      </c>
      <c r="E46" t="s">
        <v>357</v>
      </c>
      <c r="F46" t="s">
        <v>357</v>
      </c>
    </row>
    <row r="47" spans="2:6" x14ac:dyDescent="0.25">
      <c r="B47" t="s">
        <v>93</v>
      </c>
      <c r="C47" t="s">
        <v>359</v>
      </c>
      <c r="D47" t="s">
        <v>360</v>
      </c>
      <c r="E47" t="s">
        <v>359</v>
      </c>
      <c r="F47" t="s">
        <v>359</v>
      </c>
    </row>
    <row r="48" spans="2:6" x14ac:dyDescent="0.25">
      <c r="B48" t="s">
        <v>93</v>
      </c>
      <c r="C48" t="s">
        <v>361</v>
      </c>
      <c r="D48" t="s">
        <v>362</v>
      </c>
      <c r="E48" t="s">
        <v>361</v>
      </c>
      <c r="F48" t="s">
        <v>361</v>
      </c>
    </row>
    <row r="49" spans="2:6" x14ac:dyDescent="0.25">
      <c r="B49" t="s">
        <v>93</v>
      </c>
      <c r="C49" t="s">
        <v>363</v>
      </c>
      <c r="D49" t="s">
        <v>364</v>
      </c>
      <c r="E49" t="s">
        <v>365</v>
      </c>
      <c r="F49" t="s">
        <v>365</v>
      </c>
    </row>
    <row r="50" spans="2:6" x14ac:dyDescent="0.25">
      <c r="B50" t="s">
        <v>93</v>
      </c>
      <c r="C50" t="s">
        <v>363</v>
      </c>
      <c r="D50" t="s">
        <v>364</v>
      </c>
      <c r="E50" t="s">
        <v>366</v>
      </c>
      <c r="F50" t="s">
        <v>366</v>
      </c>
    </row>
    <row r="51" spans="2:6" x14ac:dyDescent="0.25">
      <c r="B51" t="s">
        <v>93</v>
      </c>
      <c r="C51" t="s">
        <v>367</v>
      </c>
      <c r="D51" t="s">
        <v>368</v>
      </c>
      <c r="E51" t="s">
        <v>369</v>
      </c>
      <c r="F51" t="s">
        <v>369</v>
      </c>
    </row>
    <row r="52" spans="2:6" x14ac:dyDescent="0.25">
      <c r="B52" t="s">
        <v>93</v>
      </c>
      <c r="C52" t="s">
        <v>367</v>
      </c>
      <c r="D52" t="s">
        <v>368</v>
      </c>
      <c r="E52" t="s">
        <v>370</v>
      </c>
      <c r="F52" t="s">
        <v>370</v>
      </c>
    </row>
    <row r="53" spans="2:6" x14ac:dyDescent="0.25">
      <c r="B53" t="s">
        <v>93</v>
      </c>
      <c r="C53" t="s">
        <v>371</v>
      </c>
      <c r="D53" t="s">
        <v>372</v>
      </c>
      <c r="E53" t="s">
        <v>373</v>
      </c>
      <c r="F53" t="s">
        <v>373</v>
      </c>
    </row>
    <row r="54" spans="2:6" x14ac:dyDescent="0.25">
      <c r="B54" t="s">
        <v>93</v>
      </c>
      <c r="C54" t="s">
        <v>371</v>
      </c>
      <c r="D54" t="s">
        <v>372</v>
      </c>
      <c r="E54" t="s">
        <v>374</v>
      </c>
      <c r="F54" t="s">
        <v>374</v>
      </c>
    </row>
    <row r="55" spans="2:6" x14ac:dyDescent="0.25">
      <c r="B55" t="s">
        <v>93</v>
      </c>
      <c r="C55" t="s">
        <v>375</v>
      </c>
      <c r="D55" t="s">
        <v>376</v>
      </c>
      <c r="E55" t="s">
        <v>377</v>
      </c>
      <c r="F55" t="s">
        <v>377</v>
      </c>
    </row>
    <row r="56" spans="2:6" x14ac:dyDescent="0.25">
      <c r="B56" t="s">
        <v>93</v>
      </c>
      <c r="C56" t="s">
        <v>375</v>
      </c>
      <c r="D56" t="s">
        <v>376</v>
      </c>
      <c r="E56" t="s">
        <v>378</v>
      </c>
      <c r="F56" t="s">
        <v>378</v>
      </c>
    </row>
    <row r="57" spans="2:6" x14ac:dyDescent="0.25">
      <c r="B57" t="s">
        <v>93</v>
      </c>
      <c r="C57" t="s">
        <v>379</v>
      </c>
      <c r="D57" t="s">
        <v>380</v>
      </c>
      <c r="E57" t="s">
        <v>381</v>
      </c>
      <c r="F57" t="s">
        <v>381</v>
      </c>
    </row>
    <row r="58" spans="2:6" x14ac:dyDescent="0.25">
      <c r="B58" t="s">
        <v>93</v>
      </c>
      <c r="C58" t="s">
        <v>379</v>
      </c>
      <c r="D58" t="s">
        <v>380</v>
      </c>
      <c r="E58" t="s">
        <v>382</v>
      </c>
      <c r="F58" t="s">
        <v>382</v>
      </c>
    </row>
    <row r="59" spans="2:6" x14ac:dyDescent="0.25">
      <c r="B59" t="s">
        <v>93</v>
      </c>
      <c r="C59" t="s">
        <v>383</v>
      </c>
      <c r="D59" t="s">
        <v>384</v>
      </c>
      <c r="E59" t="s">
        <v>385</v>
      </c>
      <c r="F59" t="s">
        <v>385</v>
      </c>
    </row>
    <row r="60" spans="2:6" x14ac:dyDescent="0.25">
      <c r="B60" t="s">
        <v>93</v>
      </c>
      <c r="C60" t="s">
        <v>383</v>
      </c>
      <c r="D60" t="s">
        <v>384</v>
      </c>
      <c r="E60" t="s">
        <v>386</v>
      </c>
      <c r="F60" t="s">
        <v>386</v>
      </c>
    </row>
    <row r="61" spans="2:6" x14ac:dyDescent="0.25">
      <c r="B61" t="s">
        <v>93</v>
      </c>
      <c r="C61" t="s">
        <v>387</v>
      </c>
      <c r="D61" t="s">
        <v>388</v>
      </c>
      <c r="E61" t="s">
        <v>389</v>
      </c>
      <c r="F61" t="s">
        <v>389</v>
      </c>
    </row>
    <row r="62" spans="2:6" x14ac:dyDescent="0.25">
      <c r="B62" t="s">
        <v>93</v>
      </c>
      <c r="C62" t="s">
        <v>387</v>
      </c>
      <c r="D62" t="s">
        <v>388</v>
      </c>
      <c r="E62" t="s">
        <v>390</v>
      </c>
      <c r="F62" t="s">
        <v>390</v>
      </c>
    </row>
    <row r="63" spans="2:6" x14ac:dyDescent="0.25">
      <c r="B63" t="s">
        <v>93</v>
      </c>
      <c r="C63" t="s">
        <v>391</v>
      </c>
      <c r="D63" t="s">
        <v>392</v>
      </c>
      <c r="E63" t="s">
        <v>393</v>
      </c>
      <c r="F63" t="s">
        <v>393</v>
      </c>
    </row>
    <row r="64" spans="2:6" x14ac:dyDescent="0.25">
      <c r="B64" t="s">
        <v>93</v>
      </c>
      <c r="C64" t="s">
        <v>391</v>
      </c>
      <c r="D64" t="s">
        <v>392</v>
      </c>
      <c r="E64" t="s">
        <v>394</v>
      </c>
      <c r="F64" t="s">
        <v>394</v>
      </c>
    </row>
    <row r="65" spans="2:6" x14ac:dyDescent="0.25">
      <c r="B65" t="s">
        <v>94</v>
      </c>
      <c r="C65" t="s">
        <v>395</v>
      </c>
      <c r="D65" t="s">
        <v>547</v>
      </c>
      <c r="E65" t="s">
        <v>396</v>
      </c>
      <c r="F65" t="s">
        <v>397</v>
      </c>
    </row>
    <row r="66" spans="2:6" x14ac:dyDescent="0.25">
      <c r="B66" t="s">
        <v>94</v>
      </c>
      <c r="C66" t="s">
        <v>398</v>
      </c>
      <c r="D66" t="s">
        <v>551</v>
      </c>
      <c r="E66" t="s">
        <v>399</v>
      </c>
      <c r="F66" t="s">
        <v>400</v>
      </c>
    </row>
    <row r="67" spans="2:6" x14ac:dyDescent="0.25">
      <c r="B67" t="s">
        <v>94</v>
      </c>
      <c r="C67" t="s">
        <v>401</v>
      </c>
      <c r="D67" t="s">
        <v>402</v>
      </c>
      <c r="E67" t="s">
        <v>403</v>
      </c>
      <c r="F67" t="s">
        <v>404</v>
      </c>
    </row>
    <row r="68" spans="2:6" x14ac:dyDescent="0.25">
      <c r="B68" t="s">
        <v>94</v>
      </c>
      <c r="C68" t="s">
        <v>401</v>
      </c>
      <c r="D68" t="s">
        <v>402</v>
      </c>
      <c r="E68" t="s">
        <v>405</v>
      </c>
      <c r="F68" t="s">
        <v>406</v>
      </c>
    </row>
    <row r="69" spans="2:6" x14ac:dyDescent="0.25">
      <c r="B69" t="s">
        <v>94</v>
      </c>
      <c r="C69" t="s">
        <v>407</v>
      </c>
      <c r="D69" t="s">
        <v>408</v>
      </c>
      <c r="E69" t="s">
        <v>409</v>
      </c>
      <c r="F69" t="s">
        <v>410</v>
      </c>
    </row>
    <row r="70" spans="2:6" x14ac:dyDescent="0.25">
      <c r="B70" t="s">
        <v>94</v>
      </c>
      <c r="C70" t="s">
        <v>407</v>
      </c>
      <c r="D70" t="s">
        <v>408</v>
      </c>
      <c r="E70" t="s">
        <v>411</v>
      </c>
      <c r="F70" t="s">
        <v>412</v>
      </c>
    </row>
    <row r="71" spans="2:6" x14ac:dyDescent="0.25">
      <c r="B71" t="s">
        <v>94</v>
      </c>
      <c r="C71" t="s">
        <v>413</v>
      </c>
      <c r="D71" t="s">
        <v>501</v>
      </c>
      <c r="E71" t="s">
        <v>414</v>
      </c>
      <c r="F71" t="s">
        <v>415</v>
      </c>
    </row>
    <row r="72" spans="2:6" x14ac:dyDescent="0.25">
      <c r="B72" t="s">
        <v>94</v>
      </c>
      <c r="C72" t="s">
        <v>413</v>
      </c>
      <c r="D72" t="s">
        <v>501</v>
      </c>
      <c r="E72" t="s">
        <v>416</v>
      </c>
      <c r="F72" t="s">
        <v>417</v>
      </c>
    </row>
    <row r="73" spans="2:6" x14ac:dyDescent="0.25">
      <c r="B73" t="s">
        <v>94</v>
      </c>
      <c r="C73" t="s">
        <v>418</v>
      </c>
      <c r="D73" t="s">
        <v>419</v>
      </c>
      <c r="E73" t="s">
        <v>420</v>
      </c>
      <c r="F73" t="s">
        <v>421</v>
      </c>
    </row>
    <row r="74" spans="2:6" x14ac:dyDescent="0.25">
      <c r="B74" t="s">
        <v>94</v>
      </c>
      <c r="C74" t="s">
        <v>418</v>
      </c>
      <c r="D74" t="s">
        <v>419</v>
      </c>
      <c r="E74" t="s">
        <v>422</v>
      </c>
      <c r="F74" t="s">
        <v>423</v>
      </c>
    </row>
    <row r="75" spans="2:6" x14ac:dyDescent="0.25">
      <c r="B75" t="s">
        <v>94</v>
      </c>
      <c r="C75" t="s">
        <v>424</v>
      </c>
      <c r="D75" t="s">
        <v>425</v>
      </c>
      <c r="E75" t="s">
        <v>426</v>
      </c>
      <c r="F75" t="s">
        <v>427</v>
      </c>
    </row>
    <row r="76" spans="2:6" x14ac:dyDescent="0.25">
      <c r="B76" t="s">
        <v>94</v>
      </c>
      <c r="C76" t="s">
        <v>424</v>
      </c>
      <c r="D76" t="s">
        <v>425</v>
      </c>
      <c r="E76" t="s">
        <v>428</v>
      </c>
      <c r="F76" t="s">
        <v>429</v>
      </c>
    </row>
    <row r="77" spans="2:6" x14ac:dyDescent="0.25">
      <c r="B77" t="s">
        <v>94</v>
      </c>
      <c r="C77" t="s">
        <v>430</v>
      </c>
      <c r="D77" t="s">
        <v>431</v>
      </c>
      <c r="E77" t="s">
        <v>432</v>
      </c>
      <c r="F77" t="s">
        <v>433</v>
      </c>
    </row>
    <row r="78" spans="2:6" x14ac:dyDescent="0.25">
      <c r="B78" t="s">
        <v>94</v>
      </c>
      <c r="C78" t="s">
        <v>430</v>
      </c>
      <c r="D78" t="s">
        <v>431</v>
      </c>
      <c r="E78" t="s">
        <v>434</v>
      </c>
      <c r="F78" t="s">
        <v>435</v>
      </c>
    </row>
    <row r="79" spans="2:6" x14ac:dyDescent="0.25">
      <c r="B79" t="s">
        <v>94</v>
      </c>
      <c r="C79" t="s">
        <v>436</v>
      </c>
      <c r="D79" t="s">
        <v>437</v>
      </c>
      <c r="E79" t="s">
        <v>438</v>
      </c>
      <c r="F79" t="s">
        <v>439</v>
      </c>
    </row>
    <row r="80" spans="2:6" x14ac:dyDescent="0.25">
      <c r="B80" t="s">
        <v>94</v>
      </c>
      <c r="C80" t="s">
        <v>436</v>
      </c>
      <c r="D80" t="s">
        <v>437</v>
      </c>
      <c r="E80" t="s">
        <v>440</v>
      </c>
      <c r="F80" t="s">
        <v>441</v>
      </c>
    </row>
    <row r="81" spans="2:6" x14ac:dyDescent="0.25">
      <c r="B81" t="s">
        <v>95</v>
      </c>
      <c r="C81" t="s">
        <v>442</v>
      </c>
      <c r="D81" t="s">
        <v>443</v>
      </c>
      <c r="E81" t="s">
        <v>444</v>
      </c>
      <c r="F81" t="s">
        <v>445</v>
      </c>
    </row>
    <row r="82" spans="2:6" x14ac:dyDescent="0.25">
      <c r="B82" t="s">
        <v>95</v>
      </c>
      <c r="C82" t="s">
        <v>442</v>
      </c>
      <c r="D82" t="s">
        <v>443</v>
      </c>
      <c r="E82" t="s">
        <v>446</v>
      </c>
      <c r="F82" t="s">
        <v>447</v>
      </c>
    </row>
    <row r="83" spans="2:6" x14ac:dyDescent="0.25">
      <c r="B83" t="s">
        <v>95</v>
      </c>
      <c r="C83" t="s">
        <v>448</v>
      </c>
      <c r="D83" t="s">
        <v>449</v>
      </c>
      <c r="E83" t="s">
        <v>450</v>
      </c>
      <c r="F83" t="s">
        <v>451</v>
      </c>
    </row>
    <row r="84" spans="2:6" x14ac:dyDescent="0.25">
      <c r="B84" t="s">
        <v>95</v>
      </c>
      <c r="C84" t="s">
        <v>448</v>
      </c>
      <c r="D84" t="s">
        <v>449</v>
      </c>
      <c r="E84" t="s">
        <v>452</v>
      </c>
      <c r="F84" t="s">
        <v>453</v>
      </c>
    </row>
    <row r="85" spans="2:6" x14ac:dyDescent="0.25">
      <c r="B85" t="s">
        <v>95</v>
      </c>
      <c r="C85" t="s">
        <v>454</v>
      </c>
      <c r="D85" t="s">
        <v>455</v>
      </c>
      <c r="E85" t="s">
        <v>456</v>
      </c>
      <c r="F85" t="s">
        <v>457</v>
      </c>
    </row>
    <row r="86" spans="2:6" x14ac:dyDescent="0.25">
      <c r="B86" t="s">
        <v>95</v>
      </c>
      <c r="C86" t="s">
        <v>454</v>
      </c>
      <c r="D86" t="s">
        <v>455</v>
      </c>
      <c r="E86" t="s">
        <v>454</v>
      </c>
      <c r="F86" t="s">
        <v>458</v>
      </c>
    </row>
    <row r="87" spans="2:6" x14ac:dyDescent="0.25">
      <c r="B87" t="s">
        <v>95</v>
      </c>
      <c r="C87" t="s">
        <v>459</v>
      </c>
      <c r="D87" t="s">
        <v>460</v>
      </c>
      <c r="E87" t="s">
        <v>459</v>
      </c>
      <c r="F87" t="s">
        <v>461</v>
      </c>
    </row>
    <row r="88" spans="2:6" x14ac:dyDescent="0.25">
      <c r="B88" t="s">
        <v>95</v>
      </c>
      <c r="C88" t="s">
        <v>459</v>
      </c>
      <c r="D88" t="s">
        <v>460</v>
      </c>
      <c r="E88" t="s">
        <v>459</v>
      </c>
      <c r="F88" t="s">
        <v>462</v>
      </c>
    </row>
    <row r="89" spans="2:6" x14ac:dyDescent="0.25">
      <c r="B89" t="s">
        <v>96</v>
      </c>
      <c r="C89" t="s">
        <v>463</v>
      </c>
      <c r="D89" t="s">
        <v>536</v>
      </c>
      <c r="E89" t="s">
        <v>464</v>
      </c>
      <c r="F89" t="s">
        <v>464</v>
      </c>
    </row>
    <row r="90" spans="2:6" x14ac:dyDescent="0.25">
      <c r="B90" t="s">
        <v>96</v>
      </c>
      <c r="C90" t="s">
        <v>465</v>
      </c>
      <c r="D90" t="s">
        <v>466</v>
      </c>
      <c r="E90" t="s">
        <v>467</v>
      </c>
      <c r="F90" t="s">
        <v>467</v>
      </c>
    </row>
    <row r="91" spans="2:6" x14ac:dyDescent="0.25">
      <c r="B91" t="s">
        <v>96</v>
      </c>
      <c r="C91" t="s">
        <v>468</v>
      </c>
      <c r="D91" t="s">
        <v>469</v>
      </c>
      <c r="E91" t="s">
        <v>470</v>
      </c>
      <c r="F91" t="s">
        <v>471</v>
      </c>
    </row>
    <row r="92" spans="2:6" x14ac:dyDescent="0.25">
      <c r="B92" t="s">
        <v>96</v>
      </c>
      <c r="C92" t="s">
        <v>468</v>
      </c>
      <c r="D92" t="s">
        <v>469</v>
      </c>
      <c r="E92" t="s">
        <v>472</v>
      </c>
      <c r="F92" t="s">
        <v>473</v>
      </c>
    </row>
    <row r="93" spans="2:6" x14ac:dyDescent="0.25">
      <c r="B93" t="s">
        <v>96</v>
      </c>
      <c r="C93" t="s">
        <v>474</v>
      </c>
      <c r="D93" t="s">
        <v>475</v>
      </c>
      <c r="E93" t="s">
        <v>476</v>
      </c>
      <c r="F93" t="s">
        <v>477</v>
      </c>
    </row>
    <row r="94" spans="2:6" x14ac:dyDescent="0.25">
      <c r="B94" t="s">
        <v>96</v>
      </c>
      <c r="C94" t="s">
        <v>478</v>
      </c>
      <c r="D94" t="s">
        <v>479</v>
      </c>
      <c r="E94" t="s">
        <v>480</v>
      </c>
      <c r="F94" t="s">
        <v>480</v>
      </c>
    </row>
    <row r="95" spans="2:6" x14ac:dyDescent="0.25">
      <c r="B95" t="s">
        <v>97</v>
      </c>
      <c r="C95" t="s">
        <v>481</v>
      </c>
      <c r="D95" t="s">
        <v>482</v>
      </c>
      <c r="E95" t="s">
        <v>483</v>
      </c>
      <c r="F95" t="s">
        <v>484</v>
      </c>
    </row>
    <row r="96" spans="2:6" x14ac:dyDescent="0.25">
      <c r="B96" t="s">
        <v>97</v>
      </c>
      <c r="C96" t="s">
        <v>485</v>
      </c>
      <c r="D96" t="s">
        <v>486</v>
      </c>
      <c r="E96" t="s">
        <v>487</v>
      </c>
      <c r="F96" t="s">
        <v>488</v>
      </c>
    </row>
    <row r="97" spans="2:6" x14ac:dyDescent="0.25">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C2" sqref="C2:D7"/>
    </sheetView>
  </sheetViews>
  <sheetFormatPr baseColWidth="10" defaultRowHeight="15" x14ac:dyDescent="0.25"/>
  <cols>
    <col min="1" max="1" width="15.28515625" bestFit="1" customWidth="1"/>
    <col min="2" max="2" width="41" bestFit="1" customWidth="1"/>
    <col min="3" max="3" width="9.85546875" bestFit="1" customWidth="1"/>
    <col min="4" max="4" width="60.42578125" bestFit="1" customWidth="1"/>
    <col min="5" max="5" width="57.28515625" bestFit="1" customWidth="1"/>
  </cols>
  <sheetData>
    <row r="1" spans="1:5" s="7" customFormat="1" x14ac:dyDescent="0.25">
      <c r="A1" s="7" t="s">
        <v>153</v>
      </c>
      <c r="B1" s="7" t="s">
        <v>154</v>
      </c>
      <c r="C1" s="7" t="s">
        <v>155</v>
      </c>
      <c r="D1" s="7" t="s">
        <v>156</v>
      </c>
      <c r="E1" s="7" t="s">
        <v>158</v>
      </c>
    </row>
    <row r="2" spans="1:5" x14ac:dyDescent="0.25">
      <c r="B2" t="s">
        <v>92</v>
      </c>
      <c r="C2" t="s">
        <v>235</v>
      </c>
      <c r="D2" t="s">
        <v>236</v>
      </c>
      <c r="E2" t="s">
        <v>237</v>
      </c>
    </row>
    <row r="3" spans="1:5" x14ac:dyDescent="0.25">
      <c r="B3" t="s">
        <v>93</v>
      </c>
      <c r="C3" t="s">
        <v>238</v>
      </c>
      <c r="D3" t="s">
        <v>239</v>
      </c>
      <c r="E3" t="s">
        <v>240</v>
      </c>
    </row>
    <row r="4" spans="1:5" x14ac:dyDescent="0.25">
      <c r="B4" t="s">
        <v>94</v>
      </c>
      <c r="C4" t="s">
        <v>241</v>
      </c>
      <c r="D4" t="s">
        <v>242</v>
      </c>
      <c r="E4" t="s">
        <v>243</v>
      </c>
    </row>
    <row r="5" spans="1:5" x14ac:dyDescent="0.25">
      <c r="B5" t="s">
        <v>95</v>
      </c>
      <c r="C5" t="s">
        <v>244</v>
      </c>
      <c r="D5" t="s">
        <v>245</v>
      </c>
      <c r="E5" t="s">
        <v>246</v>
      </c>
    </row>
    <row r="6" spans="1:5" x14ac:dyDescent="0.25">
      <c r="B6" t="s">
        <v>96</v>
      </c>
      <c r="C6" t="s">
        <v>247</v>
      </c>
      <c r="D6" t="s">
        <v>248</v>
      </c>
      <c r="E6" t="s">
        <v>249</v>
      </c>
    </row>
    <row r="7" spans="1:5" x14ac:dyDescent="0.25">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5" x14ac:dyDescent="0.25"/>
  <cols>
    <col min="2" max="2" width="47.85546875" bestFit="1" customWidth="1"/>
  </cols>
  <sheetData>
    <row r="1" spans="1:2" s="7" customFormat="1" x14ac:dyDescent="0.25">
      <c r="A1" s="7" t="s">
        <v>143</v>
      </c>
      <c r="B1" s="7" t="s">
        <v>144</v>
      </c>
    </row>
    <row r="2" spans="1:2" x14ac:dyDescent="0.25">
      <c r="A2" t="s">
        <v>145</v>
      </c>
    </row>
    <row r="3" spans="1:2" x14ac:dyDescent="0.25">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2026-04-17T13:24:24Z</dcterms:modified>
  <cp:category/>
  <cp:contentStatus/>
</cp:coreProperties>
</file>