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updateLinks="always" codeName="ThisWorkbook"/>
  <mc:AlternateContent xmlns:mc="http://schemas.openxmlformats.org/markup-compatibility/2006">
    <mc:Choice Requires="x15">
      <x15ac:absPath xmlns:x15ac="http://schemas.microsoft.com/office/spreadsheetml/2010/11/ac" url="\\upvd.univ-perp.fr\Homes\Documents\dcalvet\Documents\UFR SCIENCES\2026-2027\Calendriers alternance 26-27 et 27-28\Calendriers alternance 2026-2027+\"/>
    </mc:Choice>
  </mc:AlternateContent>
  <xr:revisionPtr revIDLastSave="0" documentId="8_{9E62927C-97F1-4441-972A-B7B66D4F151D}" xr6:coauthVersionLast="47" xr6:coauthVersionMax="47" xr10:uidLastSave="{00000000-0000-0000-0000-000000000000}"/>
  <workbookProtection workbookAlgorithmName="SHA-512" workbookHashValue="aklBnKB/Oe/FHk2GaKghT+I8F2MsjVZJQYs3VpILNwf1c6qn2HWYFzZZMk76F/npI2757B+XJqQECmNVYDCDkQ==" workbookSaltValue="n6iaNJQl4BYTsk0H3x3fBw==" workbookSpinCount="100000" lockStructure="1"/>
  <bookViews>
    <workbookView xWindow="-108" yWindow="-108" windowWidth="23256" windowHeight="14016" tabRatio="598" activeTab="3" xr2:uid="{00000000-000D-0000-FFFF-FFFF00000000}"/>
  </bookViews>
  <sheets>
    <sheet name="Lisez-moi" sheetId="38" r:id="rId1"/>
    <sheet name="Fiche formation" sheetId="12" r:id="rId2"/>
    <sheet name="MERGE" sheetId="43" state="hidden" r:id="rId3"/>
    <sheet name="Calendrier 2026-2027" sheetId="35" r:id="rId4"/>
    <sheet name="Fériés" sheetId="21" state="hidden" r:id="rId5"/>
    <sheet name="Formations" sheetId="37" r:id="rId6"/>
    <sheet name="Groupes" sheetId="42" r:id="rId7"/>
    <sheet name="Sites de formation" sheetId="41" r:id="rId8"/>
    <sheet name="Suivi des modifications" sheetId="40" state="hidden" r:id="rId9"/>
    <sheet name="Import" sheetId="27" state="hidden" r:id="rId10"/>
    <sheet name="Import_corrigé" sheetId="44" state="hidden" r:id="rId11"/>
    <sheet name="listes - calendriers" sheetId="8" state="hidden" r:id="rId12"/>
  </sheets>
  <definedNames>
    <definedName name="_xlnm._FilterDatabase" localSheetId="5" hidden="1">Formations!$A$1:$H$63</definedName>
    <definedName name="_xlnm._FilterDatabase" localSheetId="6">Groupes!$A$1:$F$97</definedName>
    <definedName name="_xlnm._FilterDatabase" localSheetId="9" hidden="1">Import!$A$1:$K$1</definedName>
    <definedName name="_xlnm._FilterDatabase" localSheetId="7" hidden="1">'Sites de formation'!$A$1:$D$7</definedName>
    <definedName name="DonnéesExternes_1" localSheetId="10" hidden="1">Import_corrigé!$A$2:$J$3</definedName>
    <definedName name="Import">Import!$A:$K</definedName>
    <definedName name="JrFeries" localSheetId="2">#REF!</definedName>
    <definedName name="JrFeries">Fériés!$A:$A</definedName>
    <definedName name="ListeSites">SitesFormations[Site de formation principal]</definedName>
    <definedName name="_xlnm.Print_Area" localSheetId="3">'Calendrier 2026-2027'!$B$3:$AT$44</definedName>
    <definedName name="_xlnm.Print_Area" localSheetId="1">'Fiche formation'!$A$1:$E$50</definedName>
  </definedNames>
  <calcPr calcId="191028" iterateDelta="1E-4"/>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V14" i="12" l="1" a="1"/>
  <c r="V14" i="12" s="1"/>
  <c r="C18" i="12"/>
  <c r="C10" i="12" l="1"/>
  <c r="C9" i="12"/>
  <c r="CJ2" i="43" l="1"/>
  <c r="CI2" i="43"/>
  <c r="CH2" i="43"/>
  <c r="CG2" i="43"/>
  <c r="CF2" i="43"/>
  <c r="Q2" i="43"/>
  <c r="P2" i="43"/>
  <c r="L2" i="43"/>
  <c r="K2" i="43"/>
  <c r="J2" i="43"/>
  <c r="I2" i="43"/>
  <c r="G2" i="43"/>
  <c r="F2" i="43"/>
  <c r="E2" i="43"/>
  <c r="D2" i="43"/>
  <c r="C2" i="43"/>
  <c r="B2" i="43"/>
  <c r="A2" i="43"/>
  <c r="C17" i="12" l="1"/>
  <c r="O2" i="43" s="1"/>
  <c r="D854" i="27" l="1" a="1"/>
  <c r="D854" i="27" s="1"/>
  <c r="F854" i="27"/>
  <c r="D855" i="27" a="1"/>
  <c r="D855" i="27" s="1"/>
  <c r="F855" i="27"/>
  <c r="D856" i="27" a="1"/>
  <c r="D856" i="27" s="1"/>
  <c r="E856" i="27" s="1"/>
  <c r="F856" i="27"/>
  <c r="D857" i="27" a="1"/>
  <c r="D857" i="27" s="1"/>
  <c r="B857" i="27" s="1"/>
  <c r="F857" i="27"/>
  <c r="D858" i="27" a="1"/>
  <c r="D858" i="27" s="1"/>
  <c r="F858" i="27"/>
  <c r="D859" i="27" a="1"/>
  <c r="D859" i="27" s="1"/>
  <c r="F859" i="27"/>
  <c r="D860" i="27" a="1"/>
  <c r="D860" i="27" s="1"/>
  <c r="E860" i="27" s="1"/>
  <c r="F860" i="27"/>
  <c r="D861" i="27" a="1"/>
  <c r="D861" i="27" s="1"/>
  <c r="B861" i="27" s="1"/>
  <c r="F861" i="27"/>
  <c r="D862" i="27" a="1"/>
  <c r="D862" i="27" s="1"/>
  <c r="F862" i="27"/>
  <c r="D863" i="27" a="1"/>
  <c r="D863" i="27" s="1"/>
  <c r="F863" i="27"/>
  <c r="D864" i="27" a="1"/>
  <c r="D864" i="27" s="1"/>
  <c r="E864" i="27" s="1"/>
  <c r="F864" i="27"/>
  <c r="D865" i="27" a="1"/>
  <c r="D865" i="27" s="1"/>
  <c r="F865" i="27"/>
  <c r="D866" i="27" a="1"/>
  <c r="D866" i="27" s="1"/>
  <c r="F866" i="27"/>
  <c r="D867" i="27" a="1"/>
  <c r="D867" i="27" s="1"/>
  <c r="F867" i="27"/>
  <c r="D868" i="27" a="1"/>
  <c r="D868" i="27" s="1"/>
  <c r="E868" i="27" s="1"/>
  <c r="F868" i="27"/>
  <c r="D869" i="27" a="1"/>
  <c r="D869" i="27" s="1"/>
  <c r="B869" i="27" s="1"/>
  <c r="F869" i="27"/>
  <c r="D870" i="27" a="1"/>
  <c r="D870" i="27" s="1"/>
  <c r="F870" i="27"/>
  <c r="D871" i="27" a="1"/>
  <c r="D871" i="27" s="1"/>
  <c r="E871" i="27" s="1"/>
  <c r="F871" i="27"/>
  <c r="D872" i="27" a="1"/>
  <c r="D872" i="27" s="1"/>
  <c r="E872" i="27" s="1"/>
  <c r="F872" i="27"/>
  <c r="D873" i="27" a="1"/>
  <c r="D873" i="27" s="1"/>
  <c r="C873" i="27" s="1"/>
  <c r="F873" i="27"/>
  <c r="D874" i="27" a="1"/>
  <c r="D874" i="27" s="1"/>
  <c r="F874" i="27"/>
  <c r="D875" i="27" a="1"/>
  <c r="D875" i="27" s="1"/>
  <c r="E875" i="27" s="1"/>
  <c r="F875" i="27"/>
  <c r="D876" i="27" a="1"/>
  <c r="D876" i="27" s="1"/>
  <c r="E876" i="27" s="1"/>
  <c r="F876" i="27"/>
  <c r="D877" i="27" a="1"/>
  <c r="D877" i="27" s="1"/>
  <c r="C877" i="27" s="1"/>
  <c r="F877" i="27"/>
  <c r="D878" i="27" a="1"/>
  <c r="D878" i="27" s="1"/>
  <c r="F878" i="27"/>
  <c r="D879" i="27" a="1"/>
  <c r="D879" i="27" s="1"/>
  <c r="E879" i="27" s="1"/>
  <c r="F879" i="27"/>
  <c r="D880" i="27" a="1"/>
  <c r="D880" i="27" s="1"/>
  <c r="E880" i="27" s="1"/>
  <c r="F880" i="27"/>
  <c r="D881" i="27" a="1"/>
  <c r="D881" i="27" s="1"/>
  <c r="C881" i="27" s="1"/>
  <c r="F881" i="27"/>
  <c r="D882" i="27" a="1"/>
  <c r="D882" i="27" s="1"/>
  <c r="F882" i="27"/>
  <c r="D883" i="27" a="1"/>
  <c r="D883" i="27" s="1"/>
  <c r="E883" i="27" s="1"/>
  <c r="F883" i="27"/>
  <c r="D884" i="27" a="1"/>
  <c r="D884" i="27" s="1"/>
  <c r="E884" i="27" s="1"/>
  <c r="F884" i="27"/>
  <c r="D885" i="27" a="1"/>
  <c r="D885" i="27" s="1"/>
  <c r="C885" i="27" s="1"/>
  <c r="F885" i="27"/>
  <c r="D886" i="27" a="1"/>
  <c r="D886" i="27" s="1"/>
  <c r="F886" i="27"/>
  <c r="D887" i="27" a="1"/>
  <c r="D887" i="27" s="1"/>
  <c r="E887" i="27" s="1"/>
  <c r="F887" i="27"/>
  <c r="D888" i="27" a="1"/>
  <c r="D888" i="27" s="1"/>
  <c r="E888" i="27" s="1"/>
  <c r="F888" i="27"/>
  <c r="D889" i="27" a="1"/>
  <c r="D889" i="27" s="1"/>
  <c r="C889" i="27" s="1"/>
  <c r="F889" i="27"/>
  <c r="D890" i="27" a="1"/>
  <c r="D890" i="27" s="1"/>
  <c r="F890" i="27"/>
  <c r="D891" i="27" a="1"/>
  <c r="D891" i="27" s="1"/>
  <c r="E891" i="27" s="1"/>
  <c r="F891" i="27"/>
  <c r="D892" i="27" a="1"/>
  <c r="D892" i="27" s="1"/>
  <c r="E892" i="27" s="1"/>
  <c r="F892" i="27"/>
  <c r="D893" i="27" a="1"/>
  <c r="D893" i="27" s="1"/>
  <c r="C893" i="27" s="1"/>
  <c r="F893" i="27"/>
  <c r="D894" i="27" a="1"/>
  <c r="D894" i="27" s="1"/>
  <c r="F894" i="27"/>
  <c r="D895" i="27" a="1"/>
  <c r="D895" i="27" s="1"/>
  <c r="E895" i="27" s="1"/>
  <c r="F895" i="27"/>
  <c r="D896" i="27" a="1"/>
  <c r="D896" i="27" s="1"/>
  <c r="E896" i="27" s="1"/>
  <c r="F896" i="27"/>
  <c r="D897" i="27" a="1"/>
  <c r="D897" i="27" s="1"/>
  <c r="C897" i="27" s="1"/>
  <c r="F897" i="27"/>
  <c r="D898" i="27" a="1"/>
  <c r="D898" i="27" s="1"/>
  <c r="F898" i="27"/>
  <c r="D899" i="27" a="1"/>
  <c r="D899" i="27" s="1"/>
  <c r="E899" i="27" s="1"/>
  <c r="F899" i="27"/>
  <c r="D900" i="27" a="1"/>
  <c r="D900" i="27" s="1"/>
  <c r="E900" i="27" s="1"/>
  <c r="F900" i="27"/>
  <c r="D901" i="27" a="1"/>
  <c r="D901" i="27" s="1"/>
  <c r="C901" i="27" s="1"/>
  <c r="F901" i="27"/>
  <c r="D902" i="27" a="1"/>
  <c r="D902" i="27" s="1"/>
  <c r="F902" i="27"/>
  <c r="D903" i="27" a="1"/>
  <c r="D903" i="27" s="1"/>
  <c r="E903" i="27" s="1"/>
  <c r="F903" i="27"/>
  <c r="D904" i="27" a="1"/>
  <c r="D904" i="27" s="1"/>
  <c r="E904" i="27" s="1"/>
  <c r="F904" i="27"/>
  <c r="D905" i="27" a="1"/>
  <c r="D905" i="27" s="1"/>
  <c r="C905" i="27" s="1"/>
  <c r="F905" i="27"/>
  <c r="D906" i="27" a="1"/>
  <c r="D906" i="27" s="1"/>
  <c r="F906" i="27"/>
  <c r="D907" i="27" a="1"/>
  <c r="D907" i="27" s="1"/>
  <c r="E907" i="27" s="1"/>
  <c r="F907" i="27"/>
  <c r="D908" i="27" a="1"/>
  <c r="D908" i="27" s="1"/>
  <c r="E908" i="27" s="1"/>
  <c r="F908" i="27"/>
  <c r="D909" i="27" a="1"/>
  <c r="D909" i="27" s="1"/>
  <c r="C909" i="27" s="1"/>
  <c r="F909" i="27"/>
  <c r="D910" i="27" a="1"/>
  <c r="D910" i="27" s="1"/>
  <c r="F910" i="27"/>
  <c r="D911" i="27" a="1"/>
  <c r="D911" i="27" s="1"/>
  <c r="F911" i="27"/>
  <c r="D912" i="27" a="1"/>
  <c r="D912" i="27" s="1"/>
  <c r="E912" i="27" s="1"/>
  <c r="F912" i="27"/>
  <c r="D913" i="27" a="1"/>
  <c r="D913" i="27" s="1"/>
  <c r="F913" i="27"/>
  <c r="D914" i="27" a="1"/>
  <c r="D914" i="27" s="1"/>
  <c r="F914" i="27"/>
  <c r="D915" i="27" a="1"/>
  <c r="D915" i="27" s="1"/>
  <c r="F915" i="27"/>
  <c r="A913" i="27"/>
  <c r="A914" i="27" s="1"/>
  <c r="A915" i="27" s="1"/>
  <c r="A903" i="27"/>
  <c r="A904" i="27" s="1"/>
  <c r="A905" i="27" s="1"/>
  <c r="A906" i="27" s="1"/>
  <c r="A907" i="27" s="1"/>
  <c r="A908" i="27" s="1"/>
  <c r="A909" i="27" s="1"/>
  <c r="A910" i="27" s="1"/>
  <c r="A911" i="27" s="1"/>
  <c r="A912" i="27" s="1"/>
  <c r="A888" i="27"/>
  <c r="A889" i="27" s="1"/>
  <c r="A890" i="27" s="1"/>
  <c r="A891" i="27" s="1"/>
  <c r="A892" i="27" s="1"/>
  <c r="A893" i="27" s="1"/>
  <c r="A894" i="27" s="1"/>
  <c r="A895" i="27" s="1"/>
  <c r="A896" i="27" s="1"/>
  <c r="A897" i="27" s="1"/>
  <c r="A898" i="27" s="1"/>
  <c r="A899" i="27" s="1"/>
  <c r="A900" i="27" s="1"/>
  <c r="A901" i="27" s="1"/>
  <c r="A902" i="27" s="1"/>
  <c r="A878" i="27"/>
  <c r="A879" i="27" s="1"/>
  <c r="A880" i="27" s="1"/>
  <c r="A881" i="27" s="1"/>
  <c r="A882" i="27" s="1"/>
  <c r="A883" i="27" s="1"/>
  <c r="A884" i="27" s="1"/>
  <c r="A885" i="27" s="1"/>
  <c r="A886" i="27" s="1"/>
  <c r="A887" i="27" s="1"/>
  <c r="A854" i="27"/>
  <c r="A855" i="27" s="1"/>
  <c r="A856" i="27" s="1"/>
  <c r="A857" i="27" s="1"/>
  <c r="A858" i="27" s="1"/>
  <c r="A859" i="27" s="1"/>
  <c r="A860" i="27" s="1"/>
  <c r="A861" i="27" s="1"/>
  <c r="A862" i="27" s="1"/>
  <c r="A863" i="27" s="1"/>
  <c r="A864" i="27" s="1"/>
  <c r="A865" i="27" s="1"/>
  <c r="A866" i="27" s="1"/>
  <c r="A867" i="27" s="1"/>
  <c r="A868" i="27" s="1"/>
  <c r="A869" i="27" s="1"/>
  <c r="A870" i="27" s="1"/>
  <c r="A871" i="27" s="1"/>
  <c r="A872" i="27" s="1"/>
  <c r="A873" i="27" s="1"/>
  <c r="A874" i="27" s="1"/>
  <c r="A875" i="27" s="1"/>
  <c r="A876" i="27" s="1"/>
  <c r="A877" i="27" s="1"/>
  <c r="E863" i="27" l="1"/>
  <c r="C863" i="27"/>
  <c r="B863" i="27"/>
  <c r="B855" i="27"/>
  <c r="C855" i="27"/>
  <c r="E855" i="27"/>
  <c r="E867" i="27"/>
  <c r="B867" i="27"/>
  <c r="C867" i="27"/>
  <c r="C913" i="27"/>
  <c r="B913" i="27"/>
  <c r="E913" i="27"/>
  <c r="C859" i="27"/>
  <c r="E859" i="27"/>
  <c r="B859" i="27"/>
  <c r="B865" i="27"/>
  <c r="E865" i="27"/>
  <c r="B909" i="27"/>
  <c r="C907" i="27"/>
  <c r="B905" i="27"/>
  <c r="C903" i="27"/>
  <c r="B901" i="27"/>
  <c r="C899" i="27"/>
  <c r="B897" i="27"/>
  <c r="C895" i="27"/>
  <c r="B893" i="27"/>
  <c r="C891" i="27"/>
  <c r="B889" i="27"/>
  <c r="C887" i="27"/>
  <c r="B885" i="27"/>
  <c r="C883" i="27"/>
  <c r="B881" i="27"/>
  <c r="C879" i="27"/>
  <c r="B877" i="27"/>
  <c r="C875" i="27"/>
  <c r="B873" i="27"/>
  <c r="C871" i="27"/>
  <c r="B907" i="27"/>
  <c r="B903" i="27"/>
  <c r="B899" i="27"/>
  <c r="B895" i="27"/>
  <c r="B891" i="27"/>
  <c r="B887" i="27"/>
  <c r="B883" i="27"/>
  <c r="B879" i="27"/>
  <c r="B875" i="27"/>
  <c r="B871" i="27"/>
  <c r="E857" i="27"/>
  <c r="E861" i="27"/>
  <c r="E909" i="27"/>
  <c r="E905" i="27"/>
  <c r="E901" i="27"/>
  <c r="E897" i="27"/>
  <c r="E893" i="27"/>
  <c r="E889" i="27"/>
  <c r="E885" i="27"/>
  <c r="E881" i="27"/>
  <c r="E877" i="27"/>
  <c r="E873" i="27"/>
  <c r="E869" i="27"/>
  <c r="B914" i="27"/>
  <c r="C914" i="27"/>
  <c r="E914" i="27"/>
  <c r="B854" i="27"/>
  <c r="C854" i="27"/>
  <c r="E854" i="27"/>
  <c r="B858" i="27"/>
  <c r="C858" i="27"/>
  <c r="E858" i="27"/>
  <c r="C911" i="27"/>
  <c r="E911" i="27"/>
  <c r="B911" i="27"/>
  <c r="B866" i="27"/>
  <c r="C866" i="27"/>
  <c r="E866" i="27"/>
  <c r="B910" i="27"/>
  <c r="C910" i="27"/>
  <c r="E910" i="27"/>
  <c r="B906" i="27"/>
  <c r="C906" i="27"/>
  <c r="E906" i="27"/>
  <c r="B902" i="27"/>
  <c r="C902" i="27"/>
  <c r="E902" i="27"/>
  <c r="B898" i="27"/>
  <c r="C898" i="27"/>
  <c r="E898" i="27"/>
  <c r="B894" i="27"/>
  <c r="C894" i="27"/>
  <c r="E894" i="27"/>
  <c r="B890" i="27"/>
  <c r="C890" i="27"/>
  <c r="E890" i="27"/>
  <c r="B886" i="27"/>
  <c r="C886" i="27"/>
  <c r="E886" i="27"/>
  <c r="B882" i="27"/>
  <c r="C882" i="27"/>
  <c r="E882" i="27"/>
  <c r="B878" i="27"/>
  <c r="C878" i="27"/>
  <c r="E878" i="27"/>
  <c r="B874" i="27"/>
  <c r="C874" i="27"/>
  <c r="E874" i="27"/>
  <c r="B870" i="27"/>
  <c r="C870" i="27"/>
  <c r="E870" i="27"/>
  <c r="E915" i="27"/>
  <c r="C915" i="27"/>
  <c r="B915" i="27"/>
  <c r="B862" i="27"/>
  <c r="C862" i="27"/>
  <c r="E862" i="27"/>
  <c r="C912" i="27"/>
  <c r="C904" i="27"/>
  <c r="C900" i="27"/>
  <c r="C896" i="27"/>
  <c r="C892" i="27"/>
  <c r="C888" i="27"/>
  <c r="C884" i="27"/>
  <c r="C880" i="27"/>
  <c r="C876" i="27"/>
  <c r="C872" i="27"/>
  <c r="C868" i="27"/>
  <c r="C864" i="27"/>
  <c r="C860" i="27"/>
  <c r="C856" i="27"/>
  <c r="B912" i="27"/>
  <c r="B904" i="27"/>
  <c r="B896" i="27"/>
  <c r="B888" i="27"/>
  <c r="B876" i="27"/>
  <c r="C908" i="27"/>
  <c r="B908" i="27"/>
  <c r="B900" i="27"/>
  <c r="B892" i="27"/>
  <c r="B884" i="27"/>
  <c r="B880" i="27"/>
  <c r="B872" i="27"/>
  <c r="B868" i="27"/>
  <c r="B864" i="27"/>
  <c r="B860" i="27"/>
  <c r="B856" i="27"/>
  <c r="C869" i="27"/>
  <c r="C865" i="27"/>
  <c r="C861" i="27"/>
  <c r="C857" i="27"/>
  <c r="AS43" i="35"/>
  <c r="F3" i="27"/>
  <c r="F4" i="27"/>
  <c r="F5" i="27"/>
  <c r="F6" i="27"/>
  <c r="F7" i="27"/>
  <c r="F8" i="27"/>
  <c r="F9" i="27"/>
  <c r="F10" i="27"/>
  <c r="F11" i="27"/>
  <c r="F12" i="27"/>
  <c r="F13" i="27"/>
  <c r="F14" i="27"/>
  <c r="F15" i="27"/>
  <c r="F16" i="27"/>
  <c r="F17" i="27"/>
  <c r="F18" i="27"/>
  <c r="F19" i="27"/>
  <c r="F20" i="27"/>
  <c r="F21" i="27"/>
  <c r="F22" i="27"/>
  <c r="F23" i="27"/>
  <c r="F24" i="27"/>
  <c r="F25" i="27"/>
  <c r="F26" i="27"/>
  <c r="F27" i="27"/>
  <c r="F28" i="27"/>
  <c r="F29" i="27"/>
  <c r="F30" i="27"/>
  <c r="F31" i="27"/>
  <c r="F32" i="27"/>
  <c r="F33" i="27"/>
  <c r="F34" i="27"/>
  <c r="F35" i="27"/>
  <c r="F36" i="27"/>
  <c r="F37" i="27"/>
  <c r="F38" i="27"/>
  <c r="F39" i="27"/>
  <c r="F40" i="27"/>
  <c r="F41" i="27"/>
  <c r="F42" i="27"/>
  <c r="F43" i="27"/>
  <c r="F44" i="27"/>
  <c r="F45" i="27"/>
  <c r="F46" i="27"/>
  <c r="F47" i="27"/>
  <c r="F48" i="27"/>
  <c r="F49" i="27"/>
  <c r="F50" i="27"/>
  <c r="F51" i="27"/>
  <c r="F52" i="27"/>
  <c r="F53" i="27"/>
  <c r="F54" i="27"/>
  <c r="F55" i="27"/>
  <c r="F56" i="27"/>
  <c r="F57" i="27"/>
  <c r="F58" i="27"/>
  <c r="F59" i="27"/>
  <c r="F60" i="27"/>
  <c r="F61" i="27"/>
  <c r="F62" i="27"/>
  <c r="F63" i="27"/>
  <c r="F64" i="27"/>
  <c r="F65" i="27"/>
  <c r="F66" i="27"/>
  <c r="F67" i="27"/>
  <c r="F68" i="27"/>
  <c r="F69" i="27"/>
  <c r="F70" i="27"/>
  <c r="F71" i="27"/>
  <c r="F72" i="27"/>
  <c r="F73" i="27"/>
  <c r="F74" i="27"/>
  <c r="F75" i="27"/>
  <c r="F76" i="27"/>
  <c r="F77" i="27"/>
  <c r="F78" i="27"/>
  <c r="F79" i="27"/>
  <c r="F80" i="27"/>
  <c r="F81" i="27"/>
  <c r="F82" i="27"/>
  <c r="F83" i="27"/>
  <c r="F84" i="27"/>
  <c r="F85" i="27"/>
  <c r="F86" i="27"/>
  <c r="F87" i="27"/>
  <c r="F88" i="27"/>
  <c r="F89" i="27"/>
  <c r="F90" i="27"/>
  <c r="F91" i="27"/>
  <c r="F92" i="27"/>
  <c r="F93" i="27"/>
  <c r="F94" i="27"/>
  <c r="F95" i="27"/>
  <c r="F96" i="27"/>
  <c r="F97" i="27"/>
  <c r="F98" i="27"/>
  <c r="F99" i="27"/>
  <c r="F100" i="27"/>
  <c r="F101" i="27"/>
  <c r="F102" i="27"/>
  <c r="F103" i="27"/>
  <c r="F104" i="27"/>
  <c r="F105" i="27"/>
  <c r="F106" i="27"/>
  <c r="F107" i="27"/>
  <c r="F108" i="27"/>
  <c r="F109" i="27"/>
  <c r="F110" i="27"/>
  <c r="F111" i="27"/>
  <c r="F112" i="27"/>
  <c r="F113" i="27"/>
  <c r="F114" i="27"/>
  <c r="F115" i="27"/>
  <c r="F116" i="27"/>
  <c r="F117" i="27"/>
  <c r="F118" i="27"/>
  <c r="F119" i="27"/>
  <c r="F120" i="27"/>
  <c r="F121" i="27"/>
  <c r="F122" i="27"/>
  <c r="F123" i="27"/>
  <c r="F124" i="27"/>
  <c r="F125" i="27"/>
  <c r="F126" i="27"/>
  <c r="F127" i="27"/>
  <c r="F128" i="27"/>
  <c r="F129" i="27"/>
  <c r="F130" i="27"/>
  <c r="F131" i="27"/>
  <c r="F132" i="27"/>
  <c r="F133" i="27"/>
  <c r="F134" i="27"/>
  <c r="F135" i="27"/>
  <c r="F136" i="27"/>
  <c r="F137" i="27"/>
  <c r="F138" i="27"/>
  <c r="F139" i="27"/>
  <c r="F140" i="27"/>
  <c r="F141" i="27"/>
  <c r="F142" i="27"/>
  <c r="F143" i="27"/>
  <c r="F144" i="27"/>
  <c r="F145" i="27"/>
  <c r="F146" i="27"/>
  <c r="F147" i="27"/>
  <c r="F148" i="27"/>
  <c r="F149" i="27"/>
  <c r="F150" i="27"/>
  <c r="F151" i="27"/>
  <c r="F152" i="27"/>
  <c r="F153" i="27"/>
  <c r="F154" i="27"/>
  <c r="F155" i="27"/>
  <c r="F156" i="27"/>
  <c r="F157" i="27"/>
  <c r="F158" i="27"/>
  <c r="F159" i="27"/>
  <c r="F160" i="27"/>
  <c r="F161" i="27"/>
  <c r="F162" i="27"/>
  <c r="F163" i="27"/>
  <c r="F164" i="27"/>
  <c r="F165" i="27"/>
  <c r="F166" i="27"/>
  <c r="F167" i="27"/>
  <c r="F168" i="27"/>
  <c r="F169" i="27"/>
  <c r="F170" i="27"/>
  <c r="F171" i="27"/>
  <c r="F172" i="27"/>
  <c r="F173" i="27"/>
  <c r="F174" i="27"/>
  <c r="F175" i="27"/>
  <c r="F176" i="27"/>
  <c r="F177" i="27"/>
  <c r="F178" i="27"/>
  <c r="F179" i="27"/>
  <c r="F180" i="27"/>
  <c r="F181" i="27"/>
  <c r="F182" i="27"/>
  <c r="F183" i="27"/>
  <c r="F184" i="27"/>
  <c r="F185" i="27"/>
  <c r="F186" i="27"/>
  <c r="F187" i="27"/>
  <c r="F188" i="27"/>
  <c r="F189" i="27"/>
  <c r="F190" i="27"/>
  <c r="F191" i="27"/>
  <c r="F192" i="27"/>
  <c r="F193" i="27"/>
  <c r="F194" i="27"/>
  <c r="F195" i="27"/>
  <c r="F196" i="27"/>
  <c r="F197" i="27"/>
  <c r="F198" i="27"/>
  <c r="F199" i="27"/>
  <c r="F200" i="27"/>
  <c r="F201" i="27"/>
  <c r="F202" i="27"/>
  <c r="F203" i="27"/>
  <c r="F204" i="27"/>
  <c r="F205" i="27"/>
  <c r="F206" i="27"/>
  <c r="F207" i="27"/>
  <c r="F208" i="27"/>
  <c r="F209" i="27"/>
  <c r="F210" i="27"/>
  <c r="F211" i="27"/>
  <c r="F212" i="27"/>
  <c r="F213" i="27"/>
  <c r="F214" i="27"/>
  <c r="F215" i="27"/>
  <c r="F216" i="27"/>
  <c r="F217" i="27"/>
  <c r="F218" i="27"/>
  <c r="F219" i="27"/>
  <c r="F220" i="27"/>
  <c r="F221" i="27"/>
  <c r="F222" i="27"/>
  <c r="F223" i="27"/>
  <c r="F224" i="27"/>
  <c r="F225" i="27"/>
  <c r="F226" i="27"/>
  <c r="F227" i="27"/>
  <c r="F228" i="27"/>
  <c r="F229" i="27"/>
  <c r="F230" i="27"/>
  <c r="F231" i="27"/>
  <c r="F232" i="27"/>
  <c r="F233" i="27"/>
  <c r="F234" i="27"/>
  <c r="F235" i="27"/>
  <c r="F236" i="27"/>
  <c r="F237" i="27"/>
  <c r="F238" i="27"/>
  <c r="F239" i="27"/>
  <c r="F240" i="27"/>
  <c r="F241" i="27"/>
  <c r="F242" i="27"/>
  <c r="F243" i="27"/>
  <c r="F244" i="27"/>
  <c r="F245" i="27"/>
  <c r="F246" i="27"/>
  <c r="F247" i="27"/>
  <c r="F248" i="27"/>
  <c r="F249" i="27"/>
  <c r="F250" i="27"/>
  <c r="F251" i="27"/>
  <c r="F252" i="27"/>
  <c r="F253" i="27"/>
  <c r="F254" i="27"/>
  <c r="F255" i="27"/>
  <c r="F256" i="27"/>
  <c r="F257" i="27"/>
  <c r="F258" i="27"/>
  <c r="F259" i="27"/>
  <c r="F260" i="27"/>
  <c r="F261" i="27"/>
  <c r="F262" i="27"/>
  <c r="F263" i="27"/>
  <c r="F264" i="27"/>
  <c r="F265" i="27"/>
  <c r="F266" i="27"/>
  <c r="F267" i="27"/>
  <c r="F268" i="27"/>
  <c r="F269" i="27"/>
  <c r="F270" i="27"/>
  <c r="F271" i="27"/>
  <c r="F272" i="27"/>
  <c r="F273" i="27"/>
  <c r="F274" i="27"/>
  <c r="F275" i="27"/>
  <c r="F276" i="27"/>
  <c r="F277" i="27"/>
  <c r="F278" i="27"/>
  <c r="F279" i="27"/>
  <c r="F280" i="27"/>
  <c r="F281" i="27"/>
  <c r="F282" i="27"/>
  <c r="F283" i="27"/>
  <c r="F284" i="27"/>
  <c r="F285" i="27"/>
  <c r="F286" i="27"/>
  <c r="F287" i="27"/>
  <c r="F288" i="27"/>
  <c r="F289" i="27"/>
  <c r="F290" i="27"/>
  <c r="F291" i="27"/>
  <c r="F292" i="27"/>
  <c r="F293" i="27"/>
  <c r="F294" i="27"/>
  <c r="F295" i="27"/>
  <c r="F296" i="27"/>
  <c r="F297" i="27"/>
  <c r="F298" i="27"/>
  <c r="F299" i="27"/>
  <c r="F300" i="27"/>
  <c r="F301" i="27"/>
  <c r="F302" i="27"/>
  <c r="F303" i="27"/>
  <c r="F304" i="27"/>
  <c r="F305" i="27"/>
  <c r="F306" i="27"/>
  <c r="F307" i="27"/>
  <c r="F308" i="27"/>
  <c r="F309" i="27"/>
  <c r="F310" i="27"/>
  <c r="F311" i="27"/>
  <c r="F312" i="27"/>
  <c r="F313" i="27"/>
  <c r="F314" i="27"/>
  <c r="F315" i="27"/>
  <c r="F316" i="27"/>
  <c r="F317" i="27"/>
  <c r="F318" i="27"/>
  <c r="F319" i="27"/>
  <c r="F320" i="27"/>
  <c r="F321" i="27"/>
  <c r="F322" i="27"/>
  <c r="F323" i="27"/>
  <c r="F324" i="27"/>
  <c r="F325" i="27"/>
  <c r="F326" i="27"/>
  <c r="F327" i="27"/>
  <c r="F328" i="27"/>
  <c r="F329" i="27"/>
  <c r="F330" i="27"/>
  <c r="F331" i="27"/>
  <c r="F332" i="27"/>
  <c r="F333" i="27"/>
  <c r="F334" i="27"/>
  <c r="F335" i="27"/>
  <c r="F336" i="27"/>
  <c r="F337" i="27"/>
  <c r="F338" i="27"/>
  <c r="F339" i="27"/>
  <c r="F340" i="27"/>
  <c r="F341" i="27"/>
  <c r="F342" i="27"/>
  <c r="F343" i="27"/>
  <c r="F344" i="27"/>
  <c r="F345" i="27"/>
  <c r="F346" i="27"/>
  <c r="F347" i="27"/>
  <c r="F348" i="27"/>
  <c r="F349" i="27"/>
  <c r="F350" i="27"/>
  <c r="F351" i="27"/>
  <c r="F352" i="27"/>
  <c r="F353" i="27"/>
  <c r="F354" i="27"/>
  <c r="F355" i="27"/>
  <c r="F356" i="27"/>
  <c r="F357" i="27"/>
  <c r="F358" i="27"/>
  <c r="F359" i="27"/>
  <c r="F360" i="27"/>
  <c r="F361" i="27"/>
  <c r="F362" i="27"/>
  <c r="F363" i="27"/>
  <c r="F364" i="27"/>
  <c r="F365" i="27"/>
  <c r="F366" i="27"/>
  <c r="F367" i="27"/>
  <c r="F368" i="27"/>
  <c r="F369" i="27"/>
  <c r="F370" i="27"/>
  <c r="F371" i="27"/>
  <c r="F372" i="27"/>
  <c r="F373" i="27"/>
  <c r="F374" i="27"/>
  <c r="F375" i="27"/>
  <c r="F376" i="27"/>
  <c r="F377" i="27"/>
  <c r="F378" i="27"/>
  <c r="F379" i="27"/>
  <c r="F380" i="27"/>
  <c r="F381" i="27"/>
  <c r="F382" i="27"/>
  <c r="F383" i="27"/>
  <c r="F384" i="27"/>
  <c r="F385" i="27"/>
  <c r="F386" i="27"/>
  <c r="F387" i="27"/>
  <c r="F388" i="27"/>
  <c r="F389" i="27"/>
  <c r="F390" i="27"/>
  <c r="F391" i="27"/>
  <c r="F392" i="27"/>
  <c r="F393" i="27"/>
  <c r="F394" i="27"/>
  <c r="F395" i="27"/>
  <c r="F396" i="27"/>
  <c r="F397" i="27"/>
  <c r="F398" i="27"/>
  <c r="F399" i="27"/>
  <c r="F400" i="27"/>
  <c r="F401" i="27"/>
  <c r="F402" i="27"/>
  <c r="F403" i="27"/>
  <c r="F404" i="27"/>
  <c r="F405" i="27"/>
  <c r="F406" i="27"/>
  <c r="F407" i="27"/>
  <c r="F408" i="27"/>
  <c r="F409" i="27"/>
  <c r="F410" i="27"/>
  <c r="F411" i="27"/>
  <c r="F412" i="27"/>
  <c r="F413" i="27"/>
  <c r="F414" i="27"/>
  <c r="F415" i="27"/>
  <c r="F416" i="27"/>
  <c r="F417" i="27"/>
  <c r="F418" i="27"/>
  <c r="F419" i="27"/>
  <c r="F420" i="27"/>
  <c r="F421" i="27"/>
  <c r="F422" i="27"/>
  <c r="F423" i="27"/>
  <c r="F424" i="27"/>
  <c r="F425" i="27"/>
  <c r="F426" i="27"/>
  <c r="F427" i="27"/>
  <c r="F428" i="27"/>
  <c r="F429" i="27"/>
  <c r="F430" i="27"/>
  <c r="F431" i="27"/>
  <c r="F432" i="27"/>
  <c r="F433" i="27"/>
  <c r="F434" i="27"/>
  <c r="F435" i="27"/>
  <c r="F436" i="27"/>
  <c r="F437" i="27"/>
  <c r="F438" i="27"/>
  <c r="F439" i="27"/>
  <c r="F440" i="27"/>
  <c r="F441" i="27"/>
  <c r="F442" i="27"/>
  <c r="F443" i="27"/>
  <c r="F444" i="27"/>
  <c r="F445" i="27"/>
  <c r="F446" i="27"/>
  <c r="F447" i="27"/>
  <c r="F448" i="27"/>
  <c r="F449" i="27"/>
  <c r="F450" i="27"/>
  <c r="F451" i="27"/>
  <c r="F452" i="27"/>
  <c r="F453" i="27"/>
  <c r="F454" i="27"/>
  <c r="F455" i="27"/>
  <c r="F456" i="27"/>
  <c r="F457" i="27"/>
  <c r="F458" i="27"/>
  <c r="F459" i="27"/>
  <c r="F460" i="27"/>
  <c r="F461" i="27"/>
  <c r="F462" i="27"/>
  <c r="F463" i="27"/>
  <c r="F464" i="27"/>
  <c r="F465" i="27"/>
  <c r="F466" i="27"/>
  <c r="F467" i="27"/>
  <c r="F468" i="27"/>
  <c r="F469" i="27"/>
  <c r="F470" i="27"/>
  <c r="F471" i="27"/>
  <c r="F472" i="27"/>
  <c r="F473" i="27"/>
  <c r="F474" i="27"/>
  <c r="F475" i="27"/>
  <c r="F476" i="27"/>
  <c r="F477" i="27"/>
  <c r="F478" i="27"/>
  <c r="F479" i="27"/>
  <c r="F480" i="27"/>
  <c r="F481" i="27"/>
  <c r="F482" i="27"/>
  <c r="F483" i="27"/>
  <c r="F484" i="27"/>
  <c r="F485" i="27"/>
  <c r="F486" i="27"/>
  <c r="F487" i="27"/>
  <c r="F488" i="27"/>
  <c r="F489" i="27"/>
  <c r="F490" i="27"/>
  <c r="F491" i="27"/>
  <c r="F492" i="27"/>
  <c r="F493" i="27"/>
  <c r="F494" i="27"/>
  <c r="F495" i="27"/>
  <c r="F496" i="27"/>
  <c r="F497" i="27"/>
  <c r="F498" i="27"/>
  <c r="F499" i="27"/>
  <c r="F500" i="27"/>
  <c r="F501" i="27"/>
  <c r="F502" i="27"/>
  <c r="F503" i="27"/>
  <c r="F504" i="27"/>
  <c r="F505" i="27"/>
  <c r="F506" i="27"/>
  <c r="F507" i="27"/>
  <c r="F508" i="27"/>
  <c r="F509" i="27"/>
  <c r="F510" i="27"/>
  <c r="F511" i="27"/>
  <c r="F512" i="27"/>
  <c r="F513" i="27"/>
  <c r="F514" i="27"/>
  <c r="F515" i="27"/>
  <c r="F516" i="27"/>
  <c r="F517" i="27"/>
  <c r="F518" i="27"/>
  <c r="F519" i="27"/>
  <c r="F520" i="27"/>
  <c r="F521" i="27"/>
  <c r="F522" i="27"/>
  <c r="F523" i="27"/>
  <c r="F524" i="27"/>
  <c r="F525" i="27"/>
  <c r="F526" i="27"/>
  <c r="F527" i="27"/>
  <c r="F528" i="27"/>
  <c r="F529" i="27"/>
  <c r="F530" i="27"/>
  <c r="F531" i="27"/>
  <c r="F532" i="27"/>
  <c r="F533" i="27"/>
  <c r="F534" i="27"/>
  <c r="F535" i="27"/>
  <c r="F536" i="27"/>
  <c r="F537" i="27"/>
  <c r="F538" i="27"/>
  <c r="F539" i="27"/>
  <c r="F540" i="27"/>
  <c r="F541" i="27"/>
  <c r="F542" i="27"/>
  <c r="F543" i="27"/>
  <c r="F544" i="27"/>
  <c r="F545" i="27"/>
  <c r="F546" i="27"/>
  <c r="F547" i="27"/>
  <c r="F548" i="27"/>
  <c r="F549" i="27"/>
  <c r="F550" i="27"/>
  <c r="F551" i="27"/>
  <c r="F552" i="27"/>
  <c r="F553" i="27"/>
  <c r="F554" i="27"/>
  <c r="F555" i="27"/>
  <c r="F556" i="27"/>
  <c r="F557" i="27"/>
  <c r="F558" i="27"/>
  <c r="F559" i="27"/>
  <c r="F560" i="27"/>
  <c r="F561" i="27"/>
  <c r="F562" i="27"/>
  <c r="F563" i="27"/>
  <c r="F564" i="27"/>
  <c r="F565" i="27"/>
  <c r="F566" i="27"/>
  <c r="F567" i="27"/>
  <c r="F568" i="27"/>
  <c r="F569" i="27"/>
  <c r="F570" i="27"/>
  <c r="F571" i="27"/>
  <c r="F572" i="27"/>
  <c r="F573" i="27"/>
  <c r="F574" i="27"/>
  <c r="F575" i="27"/>
  <c r="F576" i="27"/>
  <c r="F577" i="27"/>
  <c r="F578" i="27"/>
  <c r="F579" i="27"/>
  <c r="F580" i="27"/>
  <c r="F581" i="27"/>
  <c r="F582" i="27"/>
  <c r="F583" i="27"/>
  <c r="F584" i="27"/>
  <c r="F585" i="27"/>
  <c r="F586" i="27"/>
  <c r="F587" i="27"/>
  <c r="F588" i="27"/>
  <c r="F589" i="27"/>
  <c r="F590" i="27"/>
  <c r="F591" i="27"/>
  <c r="F592" i="27"/>
  <c r="F593" i="27"/>
  <c r="F594" i="27"/>
  <c r="F595" i="27"/>
  <c r="F596" i="27"/>
  <c r="F597" i="27"/>
  <c r="F598" i="27"/>
  <c r="F599" i="27"/>
  <c r="F600" i="27"/>
  <c r="F601" i="27"/>
  <c r="F602" i="27"/>
  <c r="F603" i="27"/>
  <c r="F604" i="27"/>
  <c r="F605" i="27"/>
  <c r="F606" i="27"/>
  <c r="F607" i="27"/>
  <c r="F608" i="27"/>
  <c r="F609" i="27"/>
  <c r="F610" i="27"/>
  <c r="F611" i="27"/>
  <c r="F612" i="27"/>
  <c r="F613" i="27"/>
  <c r="F614" i="27"/>
  <c r="F615" i="27"/>
  <c r="F616" i="27"/>
  <c r="F617" i="27"/>
  <c r="F618" i="27"/>
  <c r="F619" i="27"/>
  <c r="F620" i="27"/>
  <c r="F621" i="27"/>
  <c r="F622" i="27"/>
  <c r="F623" i="27"/>
  <c r="F624" i="27"/>
  <c r="F625" i="27"/>
  <c r="F626" i="27"/>
  <c r="F627" i="27"/>
  <c r="F628" i="27"/>
  <c r="F629" i="27"/>
  <c r="F630" i="27"/>
  <c r="F631" i="27"/>
  <c r="F632" i="27"/>
  <c r="F633" i="27"/>
  <c r="F634" i="27"/>
  <c r="F635" i="27"/>
  <c r="F636" i="27"/>
  <c r="F637" i="27"/>
  <c r="F638" i="27"/>
  <c r="F639" i="27"/>
  <c r="F640" i="27"/>
  <c r="F641" i="27"/>
  <c r="F642" i="27"/>
  <c r="F643" i="27"/>
  <c r="F644" i="27"/>
  <c r="F645" i="27"/>
  <c r="F646" i="27"/>
  <c r="F647" i="27"/>
  <c r="F648" i="27"/>
  <c r="F649" i="27"/>
  <c r="F650" i="27"/>
  <c r="F651" i="27"/>
  <c r="F652" i="27"/>
  <c r="F653" i="27"/>
  <c r="F654" i="27"/>
  <c r="F655" i="27"/>
  <c r="F656" i="27"/>
  <c r="F657" i="27"/>
  <c r="F658" i="27"/>
  <c r="F659" i="27"/>
  <c r="F660" i="27"/>
  <c r="F661" i="27"/>
  <c r="F662" i="27"/>
  <c r="F663" i="27"/>
  <c r="F664" i="27"/>
  <c r="F665" i="27"/>
  <c r="F666" i="27"/>
  <c r="F667" i="27"/>
  <c r="F668" i="27"/>
  <c r="F669" i="27"/>
  <c r="F670" i="27"/>
  <c r="F671" i="27"/>
  <c r="F672" i="27"/>
  <c r="F673" i="27"/>
  <c r="F674" i="27"/>
  <c r="F675" i="27"/>
  <c r="F676" i="27"/>
  <c r="F677" i="27"/>
  <c r="F678" i="27"/>
  <c r="F679" i="27"/>
  <c r="F680" i="27"/>
  <c r="F681" i="27"/>
  <c r="F682" i="27"/>
  <c r="F683" i="27"/>
  <c r="F684" i="27"/>
  <c r="F685" i="27"/>
  <c r="F686" i="27"/>
  <c r="F687" i="27"/>
  <c r="F688" i="27"/>
  <c r="F689" i="27"/>
  <c r="F690" i="27"/>
  <c r="F691" i="27"/>
  <c r="F692" i="27"/>
  <c r="F693" i="27"/>
  <c r="F694" i="27"/>
  <c r="F695" i="27"/>
  <c r="F696" i="27"/>
  <c r="F697" i="27"/>
  <c r="F698" i="27"/>
  <c r="F699" i="27"/>
  <c r="F700" i="27"/>
  <c r="F701" i="27"/>
  <c r="F702" i="27"/>
  <c r="F703" i="27"/>
  <c r="F704" i="27"/>
  <c r="F705" i="27"/>
  <c r="F706" i="27"/>
  <c r="F707" i="27"/>
  <c r="F708" i="27"/>
  <c r="F709" i="27"/>
  <c r="F710" i="27"/>
  <c r="F711" i="27"/>
  <c r="F712" i="27"/>
  <c r="F713" i="27"/>
  <c r="F714" i="27"/>
  <c r="F715" i="27"/>
  <c r="F716" i="27"/>
  <c r="F717" i="27"/>
  <c r="F718" i="27"/>
  <c r="F719" i="27"/>
  <c r="F720" i="27"/>
  <c r="F721" i="27"/>
  <c r="F722" i="27"/>
  <c r="F723" i="27"/>
  <c r="F724" i="27"/>
  <c r="F725" i="27"/>
  <c r="F726" i="27"/>
  <c r="F727" i="27"/>
  <c r="F728" i="27"/>
  <c r="F729" i="27"/>
  <c r="F730" i="27"/>
  <c r="F731" i="27"/>
  <c r="F732" i="27"/>
  <c r="F733" i="27"/>
  <c r="F734" i="27"/>
  <c r="F735" i="27"/>
  <c r="F736" i="27"/>
  <c r="F737" i="27"/>
  <c r="F738" i="27"/>
  <c r="F739" i="27"/>
  <c r="F740" i="27"/>
  <c r="F741" i="27"/>
  <c r="F742" i="27"/>
  <c r="F743" i="27"/>
  <c r="F744" i="27"/>
  <c r="F745" i="27"/>
  <c r="F746" i="27"/>
  <c r="F747" i="27"/>
  <c r="F748" i="27"/>
  <c r="F749" i="27"/>
  <c r="F750" i="27"/>
  <c r="F751" i="27"/>
  <c r="F752" i="27"/>
  <c r="F753" i="27"/>
  <c r="F754" i="27"/>
  <c r="F755" i="27"/>
  <c r="F756" i="27"/>
  <c r="F757" i="27"/>
  <c r="F758" i="27"/>
  <c r="F759" i="27"/>
  <c r="F760" i="27"/>
  <c r="F761" i="27"/>
  <c r="F762" i="27"/>
  <c r="F763" i="27"/>
  <c r="F764" i="27"/>
  <c r="F765" i="27"/>
  <c r="F766" i="27"/>
  <c r="F767" i="27"/>
  <c r="F768" i="27"/>
  <c r="F769" i="27"/>
  <c r="F770" i="27"/>
  <c r="F771" i="27"/>
  <c r="F772" i="27"/>
  <c r="F773" i="27"/>
  <c r="F774" i="27"/>
  <c r="F775" i="27"/>
  <c r="F776" i="27"/>
  <c r="F777" i="27"/>
  <c r="F778" i="27"/>
  <c r="F779" i="27"/>
  <c r="F780" i="27"/>
  <c r="F781" i="27"/>
  <c r="F782" i="27"/>
  <c r="F783" i="27"/>
  <c r="F784" i="27"/>
  <c r="F785" i="27"/>
  <c r="F786" i="27"/>
  <c r="F787" i="27"/>
  <c r="F788" i="27"/>
  <c r="F789" i="27"/>
  <c r="F790" i="27"/>
  <c r="F791" i="27"/>
  <c r="F792" i="27"/>
  <c r="F793" i="27"/>
  <c r="F794" i="27"/>
  <c r="F795" i="27"/>
  <c r="F796" i="27"/>
  <c r="F797" i="27"/>
  <c r="F798" i="27"/>
  <c r="F799" i="27"/>
  <c r="F800" i="27"/>
  <c r="F801" i="27"/>
  <c r="F802" i="27"/>
  <c r="F803" i="27"/>
  <c r="F804" i="27"/>
  <c r="F805" i="27"/>
  <c r="F806" i="27"/>
  <c r="F807" i="27"/>
  <c r="F808" i="27"/>
  <c r="F809" i="27"/>
  <c r="F810" i="27"/>
  <c r="F811" i="27"/>
  <c r="F812" i="27"/>
  <c r="F813" i="27"/>
  <c r="F814" i="27"/>
  <c r="F815" i="27"/>
  <c r="F816" i="27"/>
  <c r="F817" i="27"/>
  <c r="F818" i="27"/>
  <c r="F819" i="27"/>
  <c r="F820" i="27"/>
  <c r="F821" i="27"/>
  <c r="F822" i="27"/>
  <c r="F823" i="27"/>
  <c r="F824" i="27"/>
  <c r="F825" i="27"/>
  <c r="F826" i="27"/>
  <c r="F827" i="27"/>
  <c r="F828" i="27"/>
  <c r="F829" i="27"/>
  <c r="F830" i="27"/>
  <c r="F831" i="27"/>
  <c r="F832" i="27"/>
  <c r="F833" i="27"/>
  <c r="F834" i="27"/>
  <c r="F835" i="27"/>
  <c r="F836" i="27"/>
  <c r="F837" i="27"/>
  <c r="F838" i="27"/>
  <c r="F839" i="27"/>
  <c r="F840" i="27"/>
  <c r="F841" i="27"/>
  <c r="F842" i="27"/>
  <c r="F843" i="27"/>
  <c r="F844" i="27"/>
  <c r="F845" i="27"/>
  <c r="F846" i="27"/>
  <c r="F847" i="27"/>
  <c r="F848" i="27"/>
  <c r="F849" i="27"/>
  <c r="F850" i="27"/>
  <c r="F851" i="27"/>
  <c r="F852" i="27"/>
  <c r="F853" i="27"/>
  <c r="F2" i="27"/>
  <c r="I5" i="35" l="1"/>
  <c r="G10" i="12" l="1" a="1"/>
  <c r="G10" i="12" s="1"/>
  <c r="H2" i="43"/>
  <c r="C15" i="12" l="1"/>
  <c r="M2" i="43" s="1"/>
  <c r="O34" i="12" l="1"/>
  <c r="L34" i="12"/>
  <c r="F13" i="35" l="1"/>
  <c r="F14" i="35" s="1"/>
  <c r="F15" i="35" s="1"/>
  <c r="F16" i="35" s="1"/>
  <c r="F17" i="35" s="1"/>
  <c r="F18" i="35" s="1"/>
  <c r="F19" i="35" s="1"/>
  <c r="F20" i="35" s="1"/>
  <c r="F21" i="35" s="1"/>
  <c r="F22" i="35" s="1"/>
  <c r="F23" i="35" s="1"/>
  <c r="F24" i="35" s="1"/>
  <c r="F25" i="35" s="1"/>
  <c r="F26" i="35" s="1"/>
  <c r="F27" i="35" s="1"/>
  <c r="F28" i="35" s="1"/>
  <c r="F29" i="35" s="1"/>
  <c r="F30" i="35" s="1"/>
  <c r="F31" i="35" s="1"/>
  <c r="F32" i="35" s="1"/>
  <c r="F33" i="35" s="1"/>
  <c r="F34" i="35" s="1"/>
  <c r="F35" i="35" s="1"/>
  <c r="F36" i="35" s="1"/>
  <c r="F37" i="35" s="1"/>
  <c r="F38" i="35" s="1"/>
  <c r="F39" i="35" s="1"/>
  <c r="F40" i="35" s="1"/>
  <c r="F41" i="35" s="1"/>
  <c r="F42" i="35" s="1"/>
  <c r="H854" i="27" l="1"/>
  <c r="H862" i="27"/>
  <c r="H870" i="27"/>
  <c r="H878" i="27"/>
  <c r="H886" i="27"/>
  <c r="H894" i="27"/>
  <c r="H902" i="27"/>
  <c r="H910" i="27"/>
  <c r="H872" i="27"/>
  <c r="H855" i="27"/>
  <c r="H863" i="27"/>
  <c r="H871" i="27"/>
  <c r="H879" i="27"/>
  <c r="H887" i="27"/>
  <c r="H895" i="27"/>
  <c r="H903" i="27"/>
  <c r="H911" i="27"/>
  <c r="H864" i="27"/>
  <c r="H856" i="27"/>
  <c r="H857" i="27"/>
  <c r="H865" i="27"/>
  <c r="H873" i="27"/>
  <c r="H881" i="27"/>
  <c r="H889" i="27"/>
  <c r="H897" i="27"/>
  <c r="H905" i="27"/>
  <c r="H913" i="27"/>
  <c r="H896" i="27"/>
  <c r="H858" i="27"/>
  <c r="H866" i="27"/>
  <c r="H874" i="27"/>
  <c r="H882" i="27"/>
  <c r="H890" i="27"/>
  <c r="H898" i="27"/>
  <c r="H906" i="27"/>
  <c r="H914" i="27"/>
  <c r="H904" i="27"/>
  <c r="H859" i="27"/>
  <c r="H867" i="27"/>
  <c r="H875" i="27"/>
  <c r="H883" i="27"/>
  <c r="H891" i="27"/>
  <c r="H899" i="27"/>
  <c r="H907" i="27"/>
  <c r="H915" i="27"/>
  <c r="H912" i="27"/>
  <c r="H860" i="27"/>
  <c r="H868" i="27"/>
  <c r="H876" i="27"/>
  <c r="H884" i="27"/>
  <c r="H892" i="27"/>
  <c r="H900" i="27"/>
  <c r="H908" i="27"/>
  <c r="H888" i="27"/>
  <c r="H861" i="27"/>
  <c r="H869" i="27"/>
  <c r="H877" i="27"/>
  <c r="H885" i="27"/>
  <c r="H893" i="27"/>
  <c r="H901" i="27"/>
  <c r="H909" i="27"/>
  <c r="H880" i="27"/>
  <c r="H3" i="27"/>
  <c r="H11" i="27"/>
  <c r="H19" i="27"/>
  <c r="H27" i="27"/>
  <c r="H35" i="27"/>
  <c r="H43" i="27"/>
  <c r="H51" i="27"/>
  <c r="H59" i="27"/>
  <c r="H67" i="27"/>
  <c r="H75" i="27"/>
  <c r="H83" i="27"/>
  <c r="H91" i="27"/>
  <c r="H99" i="27"/>
  <c r="H107" i="27"/>
  <c r="H115" i="27"/>
  <c r="H123" i="27"/>
  <c r="H131" i="27"/>
  <c r="H139" i="27"/>
  <c r="H147" i="27"/>
  <c r="H155" i="27"/>
  <c r="H163" i="27"/>
  <c r="H171" i="27"/>
  <c r="H179" i="27"/>
  <c r="H187" i="27"/>
  <c r="H195" i="27"/>
  <c r="H203" i="27"/>
  <c r="H211" i="27"/>
  <c r="H219" i="27"/>
  <c r="H227" i="27"/>
  <c r="H235" i="27"/>
  <c r="H243" i="27"/>
  <c r="H251" i="27"/>
  <c r="H259" i="27"/>
  <c r="H267" i="27"/>
  <c r="H275" i="27"/>
  <c r="H283" i="27"/>
  <c r="H291" i="27"/>
  <c r="H299" i="27"/>
  <c r="H307" i="27"/>
  <c r="H315" i="27"/>
  <c r="H323" i="27"/>
  <c r="H331" i="27"/>
  <c r="H339" i="27"/>
  <c r="H347" i="27"/>
  <c r="H355" i="27"/>
  <c r="H363" i="27"/>
  <c r="H371" i="27"/>
  <c r="H379" i="27"/>
  <c r="H387" i="27"/>
  <c r="H395" i="27"/>
  <c r="H403" i="27"/>
  <c r="H411" i="27"/>
  <c r="H419" i="27"/>
  <c r="H427" i="27"/>
  <c r="H435" i="27"/>
  <c r="H443" i="27"/>
  <c r="H451" i="27"/>
  <c r="H459" i="27"/>
  <c r="H467" i="27"/>
  <c r="H475" i="27"/>
  <c r="H483" i="27"/>
  <c r="H491" i="27"/>
  <c r="H499" i="27"/>
  <c r="H507" i="27"/>
  <c r="H515" i="27"/>
  <c r="H523" i="27"/>
  <c r="H531" i="27"/>
  <c r="H539" i="27"/>
  <c r="H547" i="27"/>
  <c r="H555" i="27"/>
  <c r="H563" i="27"/>
  <c r="H571" i="27"/>
  <c r="H579" i="27"/>
  <c r="H587" i="27"/>
  <c r="H595" i="27"/>
  <c r="H603" i="27"/>
  <c r="H611" i="27"/>
  <c r="H619" i="27"/>
  <c r="H627" i="27"/>
  <c r="H635" i="27"/>
  <c r="H643" i="27"/>
  <c r="H651" i="27"/>
  <c r="H659" i="27"/>
  <c r="H667" i="27"/>
  <c r="H675" i="27"/>
  <c r="H4" i="27"/>
  <c r="H12" i="27"/>
  <c r="H20" i="27"/>
  <c r="H28" i="27"/>
  <c r="H36" i="27"/>
  <c r="H44" i="27"/>
  <c r="H52" i="27"/>
  <c r="H60" i="27"/>
  <c r="H68" i="27"/>
  <c r="H76" i="27"/>
  <c r="H84" i="27"/>
  <c r="H92" i="27"/>
  <c r="H100" i="27"/>
  <c r="H108" i="27"/>
  <c r="H116" i="27"/>
  <c r="H124" i="27"/>
  <c r="H132" i="27"/>
  <c r="H140" i="27"/>
  <c r="H148" i="27"/>
  <c r="H156" i="27"/>
  <c r="H164" i="27"/>
  <c r="H172" i="27"/>
  <c r="H180" i="27"/>
  <c r="H188" i="27"/>
  <c r="H196" i="27"/>
  <c r="H204" i="27"/>
  <c r="H212" i="27"/>
  <c r="H5" i="27"/>
  <c r="H13" i="27"/>
  <c r="H21" i="27"/>
  <c r="H29" i="27"/>
  <c r="H37" i="27"/>
  <c r="H45" i="27"/>
  <c r="H53" i="27"/>
  <c r="H61" i="27"/>
  <c r="H69" i="27"/>
  <c r="H77" i="27"/>
  <c r="H85" i="27"/>
  <c r="H93" i="27"/>
  <c r="H101" i="27"/>
  <c r="H109" i="27"/>
  <c r="H117" i="27"/>
  <c r="H125" i="27"/>
  <c r="H133" i="27"/>
  <c r="H141" i="27"/>
  <c r="H149" i="27"/>
  <c r="H157" i="27"/>
  <c r="H165" i="27"/>
  <c r="H173" i="27"/>
  <c r="H181" i="27"/>
  <c r="H189" i="27"/>
  <c r="H197" i="27"/>
  <c r="H205" i="27"/>
  <c r="H213" i="27"/>
  <c r="H221" i="27"/>
  <c r="H229" i="27"/>
  <c r="H237" i="27"/>
  <c r="H245" i="27"/>
  <c r="H253" i="27"/>
  <c r="H261" i="27"/>
  <c r="H269" i="27"/>
  <c r="H277" i="27"/>
  <c r="H285" i="27"/>
  <c r="H293" i="27"/>
  <c r="H301" i="27"/>
  <c r="H309" i="27"/>
  <c r="H317" i="27"/>
  <c r="H325" i="27"/>
  <c r="H333" i="27"/>
  <c r="H341" i="27"/>
  <c r="H349" i="27"/>
  <c r="H357" i="27"/>
  <c r="H365" i="27"/>
  <c r="H373" i="27"/>
  <c r="H381" i="27"/>
  <c r="H389" i="27"/>
  <c r="H397" i="27"/>
  <c r="H405" i="27"/>
  <c r="H413" i="27"/>
  <c r="H421" i="27"/>
  <c r="H429" i="27"/>
  <c r="H437" i="27"/>
  <c r="H445" i="27"/>
  <c r="H453" i="27"/>
  <c r="H461" i="27"/>
  <c r="H469" i="27"/>
  <c r="H477" i="27"/>
  <c r="H485" i="27"/>
  <c r="H493" i="27"/>
  <c r="H501" i="27"/>
  <c r="H509" i="27"/>
  <c r="H517" i="27"/>
  <c r="H525" i="27"/>
  <c r="H533" i="27"/>
  <c r="H541" i="27"/>
  <c r="H549" i="27"/>
  <c r="H557" i="27"/>
  <c r="H565" i="27"/>
  <c r="H573" i="27"/>
  <c r="H581" i="27"/>
  <c r="H589" i="27"/>
  <c r="H597" i="27"/>
  <c r="H605" i="27"/>
  <c r="H613" i="27"/>
  <c r="H621" i="27"/>
  <c r="H629" i="27"/>
  <c r="H637" i="27"/>
  <c r="H645" i="27"/>
  <c r="H653" i="27"/>
  <c r="H661" i="27"/>
  <c r="H6" i="27"/>
  <c r="H14" i="27"/>
  <c r="H22" i="27"/>
  <c r="H30" i="27"/>
  <c r="H38" i="27"/>
  <c r="H46" i="27"/>
  <c r="H54" i="27"/>
  <c r="H62" i="27"/>
  <c r="H70" i="27"/>
  <c r="H78" i="27"/>
  <c r="H86" i="27"/>
  <c r="H94" i="27"/>
  <c r="H102" i="27"/>
  <c r="H110" i="27"/>
  <c r="H118" i="27"/>
  <c r="H126" i="27"/>
  <c r="H134" i="27"/>
  <c r="H142" i="27"/>
  <c r="H150" i="27"/>
  <c r="H158" i="27"/>
  <c r="H166" i="27"/>
  <c r="H174" i="27"/>
  <c r="H182" i="27"/>
  <c r="H190" i="27"/>
  <c r="H198" i="27"/>
  <c r="H206" i="27"/>
  <c r="H214" i="27"/>
  <c r="H222" i="27"/>
  <c r="H230" i="27"/>
  <c r="H238" i="27"/>
  <c r="H246" i="27"/>
  <c r="H254" i="27"/>
  <c r="H262" i="27"/>
  <c r="H270" i="27"/>
  <c r="H278" i="27"/>
  <c r="H286" i="27"/>
  <c r="H294" i="27"/>
  <c r="H302" i="27"/>
  <c r="H310" i="27"/>
  <c r="H318" i="27"/>
  <c r="H326" i="27"/>
  <c r="H334" i="27"/>
  <c r="H342" i="27"/>
  <c r="H350" i="27"/>
  <c r="H358" i="27"/>
  <c r="H366" i="27"/>
  <c r="H374" i="27"/>
  <c r="H382" i="27"/>
  <c r="H390" i="27"/>
  <c r="H398" i="27"/>
  <c r="H406" i="27"/>
  <c r="H414" i="27"/>
  <c r="H422" i="27"/>
  <c r="H430" i="27"/>
  <c r="H438" i="27"/>
  <c r="H446" i="27"/>
  <c r="H454" i="27"/>
  <c r="H462" i="27"/>
  <c r="H470" i="27"/>
  <c r="H478" i="27"/>
  <c r="H486" i="27"/>
  <c r="H494" i="27"/>
  <c r="H502" i="27"/>
  <c r="H510" i="27"/>
  <c r="H518" i="27"/>
  <c r="H526" i="27"/>
  <c r="H534" i="27"/>
  <c r="H542" i="27"/>
  <c r="H550" i="27"/>
  <c r="H558" i="27"/>
  <c r="H566" i="27"/>
  <c r="H574" i="27"/>
  <c r="H582" i="27"/>
  <c r="H590" i="27"/>
  <c r="H598" i="27"/>
  <c r="H606" i="27"/>
  <c r="H614" i="27"/>
  <c r="H622" i="27"/>
  <c r="H630" i="27"/>
  <c r="H638" i="27"/>
  <c r="H646" i="27"/>
  <c r="H654" i="27"/>
  <c r="H662" i="27"/>
  <c r="H8" i="27"/>
  <c r="H16" i="27"/>
  <c r="H24" i="27"/>
  <c r="H32" i="27"/>
  <c r="H40" i="27"/>
  <c r="H48" i="27"/>
  <c r="H56" i="27"/>
  <c r="H64" i="27"/>
  <c r="H72" i="27"/>
  <c r="H80" i="27"/>
  <c r="H88" i="27"/>
  <c r="H96" i="27"/>
  <c r="H104" i="27"/>
  <c r="H112" i="27"/>
  <c r="H120" i="27"/>
  <c r="H128" i="27"/>
  <c r="H136" i="27"/>
  <c r="H144" i="27"/>
  <c r="H152" i="27"/>
  <c r="H160" i="27"/>
  <c r="H168" i="27"/>
  <c r="H176" i="27"/>
  <c r="H184" i="27"/>
  <c r="H192" i="27"/>
  <c r="H200" i="27"/>
  <c r="H208" i="27"/>
  <c r="H7" i="27"/>
  <c r="H26" i="27"/>
  <c r="H49" i="27"/>
  <c r="H71" i="27"/>
  <c r="H90" i="27"/>
  <c r="H113" i="27"/>
  <c r="H135" i="27"/>
  <c r="H154" i="27"/>
  <c r="H177" i="27"/>
  <c r="H199" i="27"/>
  <c r="H217" i="27"/>
  <c r="H231" i="27"/>
  <c r="H242" i="27"/>
  <c r="H256" i="27"/>
  <c r="H268" i="27"/>
  <c r="H281" i="27"/>
  <c r="H295" i="27"/>
  <c r="H306" i="27"/>
  <c r="H320" i="27"/>
  <c r="H332" i="27"/>
  <c r="H345" i="27"/>
  <c r="H359" i="27"/>
  <c r="H370" i="27"/>
  <c r="H384" i="27"/>
  <c r="H396" i="27"/>
  <c r="H409" i="27"/>
  <c r="H423" i="27"/>
  <c r="H434" i="27"/>
  <c r="H448" i="27"/>
  <c r="H460" i="27"/>
  <c r="H473" i="27"/>
  <c r="H487" i="27"/>
  <c r="H498" i="27"/>
  <c r="H512" i="27"/>
  <c r="H524" i="27"/>
  <c r="H537" i="27"/>
  <c r="H551" i="27"/>
  <c r="H562" i="27"/>
  <c r="H576" i="27"/>
  <c r="H588" i="27"/>
  <c r="H601" i="27"/>
  <c r="H615" i="27"/>
  <c r="H626" i="27"/>
  <c r="H640" i="27"/>
  <c r="H652" i="27"/>
  <c r="H665" i="27"/>
  <c r="H674" i="27"/>
  <c r="H683" i="27"/>
  <c r="H691" i="27"/>
  <c r="H699" i="27"/>
  <c r="H707" i="27"/>
  <c r="H715" i="27"/>
  <c r="H723" i="27"/>
  <c r="H731" i="27"/>
  <c r="H739" i="27"/>
  <c r="H747" i="27"/>
  <c r="H755" i="27"/>
  <c r="H763" i="27"/>
  <c r="H771" i="27"/>
  <c r="H779" i="27"/>
  <c r="H787" i="27"/>
  <c r="H795" i="27"/>
  <c r="H803" i="27"/>
  <c r="H811" i="27"/>
  <c r="H819" i="27"/>
  <c r="H827" i="27"/>
  <c r="H835" i="27"/>
  <c r="H843" i="27"/>
  <c r="H851" i="27"/>
  <c r="H57" i="27"/>
  <c r="H223" i="27"/>
  <c r="H260" i="27"/>
  <c r="H287" i="27"/>
  <c r="H337" i="27"/>
  <c r="H362" i="27"/>
  <c r="H388" i="27"/>
  <c r="H426" i="27"/>
  <c r="H465" i="27"/>
  <c r="H490" i="27"/>
  <c r="H529" i="27"/>
  <c r="H568" i="27"/>
  <c r="H9" i="27"/>
  <c r="H31" i="27"/>
  <c r="H50" i="27"/>
  <c r="H73" i="27"/>
  <c r="H95" i="27"/>
  <c r="H114" i="27"/>
  <c r="H137" i="27"/>
  <c r="H159" i="27"/>
  <c r="H178" i="27"/>
  <c r="H201" i="27"/>
  <c r="H218" i="27"/>
  <c r="H232" i="27"/>
  <c r="H244" i="27"/>
  <c r="H257" i="27"/>
  <c r="H271" i="27"/>
  <c r="H282" i="27"/>
  <c r="H296" i="27"/>
  <c r="H308" i="27"/>
  <c r="H321" i="27"/>
  <c r="H335" i="27"/>
  <c r="H346" i="27"/>
  <c r="H360" i="27"/>
  <c r="H372" i="27"/>
  <c r="H385" i="27"/>
  <c r="H399" i="27"/>
  <c r="H410" i="27"/>
  <c r="H424" i="27"/>
  <c r="H436" i="27"/>
  <c r="H449" i="27"/>
  <c r="H463" i="27"/>
  <c r="H474" i="27"/>
  <c r="H488" i="27"/>
  <c r="H500" i="27"/>
  <c r="H513" i="27"/>
  <c r="H527" i="27"/>
  <c r="H538" i="27"/>
  <c r="H552" i="27"/>
  <c r="H564" i="27"/>
  <c r="H577" i="27"/>
  <c r="H591" i="27"/>
  <c r="H602" i="27"/>
  <c r="H616" i="27"/>
  <c r="H628" i="27"/>
  <c r="H641" i="27"/>
  <c r="H655" i="27"/>
  <c r="H666" i="27"/>
  <c r="H676" i="27"/>
  <c r="H684" i="27"/>
  <c r="H692" i="27"/>
  <c r="H700" i="27"/>
  <c r="H708" i="27"/>
  <c r="H716" i="27"/>
  <c r="H724" i="27"/>
  <c r="H732" i="27"/>
  <c r="H740" i="27"/>
  <c r="H748" i="27"/>
  <c r="H756" i="27"/>
  <c r="H764" i="27"/>
  <c r="H772" i="27"/>
  <c r="H780" i="27"/>
  <c r="H788" i="27"/>
  <c r="H796" i="27"/>
  <c r="H804" i="27"/>
  <c r="H812" i="27"/>
  <c r="H820" i="27"/>
  <c r="H828" i="27"/>
  <c r="H836" i="27"/>
  <c r="H844" i="27"/>
  <c r="H852" i="27"/>
  <c r="H15" i="27"/>
  <c r="H79" i="27"/>
  <c r="H98" i="27"/>
  <c r="H121" i="27"/>
  <c r="H162" i="27"/>
  <c r="H207" i="27"/>
  <c r="H248" i="27"/>
  <c r="H298" i="27"/>
  <c r="H312" i="27"/>
  <c r="H351" i="27"/>
  <c r="H401" i="27"/>
  <c r="H440" i="27"/>
  <c r="H479" i="27"/>
  <c r="H516" i="27"/>
  <c r="H554" i="27"/>
  <c r="H10" i="27"/>
  <c r="H33" i="27"/>
  <c r="H55" i="27"/>
  <c r="H74" i="27"/>
  <c r="H97" i="27"/>
  <c r="H119" i="27"/>
  <c r="H138" i="27"/>
  <c r="H161" i="27"/>
  <c r="H183" i="27"/>
  <c r="H202" i="27"/>
  <c r="H220" i="27"/>
  <c r="H233" i="27"/>
  <c r="H247" i="27"/>
  <c r="H258" i="27"/>
  <c r="H272" i="27"/>
  <c r="H284" i="27"/>
  <c r="H297" i="27"/>
  <c r="H311" i="27"/>
  <c r="H322" i="27"/>
  <c r="H336" i="27"/>
  <c r="H348" i="27"/>
  <c r="H361" i="27"/>
  <c r="H375" i="27"/>
  <c r="H386" i="27"/>
  <c r="H400" i="27"/>
  <c r="H412" i="27"/>
  <c r="H425" i="27"/>
  <c r="H439" i="27"/>
  <c r="H450" i="27"/>
  <c r="H464" i="27"/>
  <c r="H476" i="27"/>
  <c r="H489" i="27"/>
  <c r="H503" i="27"/>
  <c r="H514" i="27"/>
  <c r="H528" i="27"/>
  <c r="H540" i="27"/>
  <c r="H553" i="27"/>
  <c r="H567" i="27"/>
  <c r="H578" i="27"/>
  <c r="H592" i="27"/>
  <c r="H604" i="27"/>
  <c r="H617" i="27"/>
  <c r="H631" i="27"/>
  <c r="H642" i="27"/>
  <c r="H656" i="27"/>
  <c r="H668" i="27"/>
  <c r="H677" i="27"/>
  <c r="H685" i="27"/>
  <c r="H693" i="27"/>
  <c r="H701" i="27"/>
  <c r="H709" i="27"/>
  <c r="H717" i="27"/>
  <c r="H725" i="27"/>
  <c r="H733" i="27"/>
  <c r="H741" i="27"/>
  <c r="H749" i="27"/>
  <c r="H757" i="27"/>
  <c r="H765" i="27"/>
  <c r="H773" i="27"/>
  <c r="H781" i="27"/>
  <c r="H789" i="27"/>
  <c r="H797" i="27"/>
  <c r="H805" i="27"/>
  <c r="H813" i="27"/>
  <c r="H821" i="27"/>
  <c r="H829" i="27"/>
  <c r="H837" i="27"/>
  <c r="H845" i="27"/>
  <c r="H853" i="27"/>
  <c r="H34" i="27"/>
  <c r="H143" i="27"/>
  <c r="H185" i="27"/>
  <c r="H234" i="27"/>
  <c r="H273" i="27"/>
  <c r="H324" i="27"/>
  <c r="H376" i="27"/>
  <c r="H415" i="27"/>
  <c r="H452" i="27"/>
  <c r="H504" i="27"/>
  <c r="H543" i="27"/>
  <c r="H580" i="27"/>
  <c r="H18" i="27"/>
  <c r="H41" i="27"/>
  <c r="H63" i="27"/>
  <c r="H82" i="27"/>
  <c r="H105" i="27"/>
  <c r="H127" i="27"/>
  <c r="H146" i="27"/>
  <c r="H169" i="27"/>
  <c r="H191" i="27"/>
  <c r="H210" i="27"/>
  <c r="H225" i="27"/>
  <c r="H239" i="27"/>
  <c r="H250" i="27"/>
  <c r="H264" i="27"/>
  <c r="H276" i="27"/>
  <c r="H289" i="27"/>
  <c r="H303" i="27"/>
  <c r="H314" i="27"/>
  <c r="H328" i="27"/>
  <c r="H340" i="27"/>
  <c r="H353" i="27"/>
  <c r="H367" i="27"/>
  <c r="H378" i="27"/>
  <c r="H392" i="27"/>
  <c r="H404" i="27"/>
  <c r="H417" i="27"/>
  <c r="H431" i="27"/>
  <c r="H442" i="27"/>
  <c r="H456" i="27"/>
  <c r="H468" i="27"/>
  <c r="H481" i="27"/>
  <c r="H495" i="27"/>
  <c r="H506" i="27"/>
  <c r="H520" i="27"/>
  <c r="H532" i="27"/>
  <c r="H545" i="27"/>
  <c r="H559" i="27"/>
  <c r="H570" i="27"/>
  <c r="H584" i="27"/>
  <c r="H596" i="27"/>
  <c r="H609" i="27"/>
  <c r="H623" i="27"/>
  <c r="H634" i="27"/>
  <c r="H648" i="27"/>
  <c r="H660" i="27"/>
  <c r="H671" i="27"/>
  <c r="H680" i="27"/>
  <c r="H688" i="27"/>
  <c r="H696" i="27"/>
  <c r="H704" i="27"/>
  <c r="H712" i="27"/>
  <c r="H720" i="27"/>
  <c r="H728" i="27"/>
  <c r="H736" i="27"/>
  <c r="H744" i="27"/>
  <c r="H752" i="27"/>
  <c r="H760" i="27"/>
  <c r="H768" i="27"/>
  <c r="H776" i="27"/>
  <c r="H784" i="27"/>
  <c r="H792" i="27"/>
  <c r="H800" i="27"/>
  <c r="H808" i="27"/>
  <c r="H816" i="27"/>
  <c r="H824" i="27"/>
  <c r="H832" i="27"/>
  <c r="H840" i="27"/>
  <c r="H848" i="27"/>
  <c r="H23" i="27"/>
  <c r="H42" i="27"/>
  <c r="H65" i="27"/>
  <c r="H87" i="27"/>
  <c r="H106" i="27"/>
  <c r="H129" i="27"/>
  <c r="H151" i="27"/>
  <c r="H170" i="27"/>
  <c r="H193" i="27"/>
  <c r="H215" i="27"/>
  <c r="H226" i="27"/>
  <c r="H240" i="27"/>
  <c r="H252" i="27"/>
  <c r="H265" i="27"/>
  <c r="H279" i="27"/>
  <c r="H290" i="27"/>
  <c r="H304" i="27"/>
  <c r="H17" i="27"/>
  <c r="H103" i="27"/>
  <c r="H186" i="27"/>
  <c r="H249" i="27"/>
  <c r="H300" i="27"/>
  <c r="H338" i="27"/>
  <c r="H369" i="27"/>
  <c r="H407" i="27"/>
  <c r="H441" i="27"/>
  <c r="H472" i="27"/>
  <c r="H508" i="27"/>
  <c r="H544" i="27"/>
  <c r="H575" i="27"/>
  <c r="H607" i="27"/>
  <c r="H632" i="27"/>
  <c r="H657" i="27"/>
  <c r="H678" i="27"/>
  <c r="H694" i="27"/>
  <c r="H710" i="27"/>
  <c r="H726" i="27"/>
  <c r="H742" i="27"/>
  <c r="H758" i="27"/>
  <c r="H774" i="27"/>
  <c r="H790" i="27"/>
  <c r="H806" i="27"/>
  <c r="H822" i="27"/>
  <c r="H838" i="27"/>
  <c r="H2" i="27"/>
  <c r="H778" i="27"/>
  <c r="H702" i="27"/>
  <c r="H766" i="27"/>
  <c r="H798" i="27"/>
  <c r="H830" i="27"/>
  <c r="H364" i="27"/>
  <c r="H569" i="27"/>
  <c r="H705" i="27"/>
  <c r="H785" i="27"/>
  <c r="H175" i="27"/>
  <c r="H572" i="27"/>
  <c r="H706" i="27"/>
  <c r="H802" i="27"/>
  <c r="H25" i="27"/>
  <c r="H111" i="27"/>
  <c r="H194" i="27"/>
  <c r="H255" i="27"/>
  <c r="H305" i="27"/>
  <c r="H343" i="27"/>
  <c r="H377" i="27"/>
  <c r="H408" i="27"/>
  <c r="H444" i="27"/>
  <c r="H480" i="27"/>
  <c r="H511" i="27"/>
  <c r="H546" i="27"/>
  <c r="H583" i="27"/>
  <c r="H608" i="27"/>
  <c r="H633" i="27"/>
  <c r="H658" i="27"/>
  <c r="H679" i="27"/>
  <c r="H695" i="27"/>
  <c r="H711" i="27"/>
  <c r="H727" i="27"/>
  <c r="H743" i="27"/>
  <c r="H759" i="27"/>
  <c r="H775" i="27"/>
  <c r="H791" i="27"/>
  <c r="H807" i="27"/>
  <c r="H823" i="27"/>
  <c r="H839" i="27"/>
  <c r="H697" i="27"/>
  <c r="H745" i="27"/>
  <c r="H761" i="27"/>
  <c r="H793" i="27"/>
  <c r="H841" i="27"/>
  <c r="H746" i="27"/>
  <c r="H794" i="27"/>
  <c r="H842" i="27"/>
  <c r="H686" i="27"/>
  <c r="H782" i="27"/>
  <c r="H846" i="27"/>
  <c r="H329" i="27"/>
  <c r="H394" i="27"/>
  <c r="H466" i="27"/>
  <c r="H624" i="27"/>
  <c r="H737" i="27"/>
  <c r="H833" i="27"/>
  <c r="H241" i="27"/>
  <c r="H536" i="27"/>
  <c r="H673" i="27"/>
  <c r="H770" i="27"/>
  <c r="H39" i="27"/>
  <c r="H122" i="27"/>
  <c r="H209" i="27"/>
  <c r="H263" i="27"/>
  <c r="H313" i="27"/>
  <c r="H344" i="27"/>
  <c r="H380" i="27"/>
  <c r="H416" i="27"/>
  <c r="H447" i="27"/>
  <c r="H482" i="27"/>
  <c r="H519" i="27"/>
  <c r="H548" i="27"/>
  <c r="H585" i="27"/>
  <c r="H610" i="27"/>
  <c r="H636" i="27"/>
  <c r="H663" i="27"/>
  <c r="H681" i="27"/>
  <c r="H713" i="27"/>
  <c r="H729" i="27"/>
  <c r="H777" i="27"/>
  <c r="H809" i="27"/>
  <c r="H825" i="27"/>
  <c r="H730" i="27"/>
  <c r="H826" i="27"/>
  <c r="H618" i="27"/>
  <c r="H750" i="27"/>
  <c r="H236" i="27"/>
  <c r="H497" i="27"/>
  <c r="H649" i="27"/>
  <c r="H753" i="27"/>
  <c r="H89" i="27"/>
  <c r="H402" i="27"/>
  <c r="H600" i="27"/>
  <c r="H738" i="27"/>
  <c r="H834" i="27"/>
  <c r="H47" i="27"/>
  <c r="H130" i="27"/>
  <c r="H216" i="27"/>
  <c r="H266" i="27"/>
  <c r="H316" i="27"/>
  <c r="H352" i="27"/>
  <c r="H383" i="27"/>
  <c r="H418" i="27"/>
  <c r="H455" i="27"/>
  <c r="H484" i="27"/>
  <c r="H521" i="27"/>
  <c r="H556" i="27"/>
  <c r="H586" i="27"/>
  <c r="H612" i="27"/>
  <c r="H639" i="27"/>
  <c r="H664" i="27"/>
  <c r="H682" i="27"/>
  <c r="H698" i="27"/>
  <c r="H714" i="27"/>
  <c r="H762" i="27"/>
  <c r="H810" i="27"/>
  <c r="H669" i="27"/>
  <c r="H734" i="27"/>
  <c r="H167" i="27"/>
  <c r="H535" i="27"/>
  <c r="H689" i="27"/>
  <c r="H769" i="27"/>
  <c r="H849" i="27"/>
  <c r="H330" i="27"/>
  <c r="H433" i="27"/>
  <c r="H625" i="27"/>
  <c r="H722" i="27"/>
  <c r="H818" i="27"/>
  <c r="H58" i="27"/>
  <c r="H145" i="27"/>
  <c r="H224" i="27"/>
  <c r="H274" i="27"/>
  <c r="H319" i="27"/>
  <c r="H354" i="27"/>
  <c r="H391" i="27"/>
  <c r="H420" i="27"/>
  <c r="H457" i="27"/>
  <c r="H492" i="27"/>
  <c r="H522" i="27"/>
  <c r="H560" i="27"/>
  <c r="H593" i="27"/>
  <c r="H644" i="27"/>
  <c r="H718" i="27"/>
  <c r="H814" i="27"/>
  <c r="H288" i="27"/>
  <c r="H432" i="27"/>
  <c r="H599" i="27"/>
  <c r="H721" i="27"/>
  <c r="H817" i="27"/>
  <c r="H368" i="27"/>
  <c r="H505" i="27"/>
  <c r="H690" i="27"/>
  <c r="H786" i="27"/>
  <c r="H66" i="27"/>
  <c r="H153" i="27"/>
  <c r="H228" i="27"/>
  <c r="H280" i="27"/>
  <c r="H327" i="27"/>
  <c r="H356" i="27"/>
  <c r="H393" i="27"/>
  <c r="H428" i="27"/>
  <c r="H458" i="27"/>
  <c r="H496" i="27"/>
  <c r="H530" i="27"/>
  <c r="H561" i="27"/>
  <c r="H594" i="27"/>
  <c r="H620" i="27"/>
  <c r="H647" i="27"/>
  <c r="H670" i="27"/>
  <c r="H687" i="27"/>
  <c r="H703" i="27"/>
  <c r="H719" i="27"/>
  <c r="H735" i="27"/>
  <c r="H751" i="27"/>
  <c r="H767" i="27"/>
  <c r="H783" i="27"/>
  <c r="H799" i="27"/>
  <c r="H815" i="27"/>
  <c r="H831" i="27"/>
  <c r="H847" i="27"/>
  <c r="H81" i="27"/>
  <c r="H672" i="27"/>
  <c r="H801" i="27"/>
  <c r="H292" i="27"/>
  <c r="H471" i="27"/>
  <c r="H650" i="27"/>
  <c r="H754" i="27"/>
  <c r="H850" i="27"/>
  <c r="C20" i="12"/>
  <c r="R11" i="35"/>
  <c r="AP13" i="35" s="1"/>
  <c r="AP14" i="35" s="1"/>
  <c r="AP15" i="35" s="1"/>
  <c r="AP16" i="35" s="1"/>
  <c r="AP17" i="35" s="1"/>
  <c r="AP18" i="35" s="1"/>
  <c r="AP19" i="35" s="1"/>
  <c r="AP20" i="35" s="1"/>
  <c r="AP21" i="35" s="1"/>
  <c r="AP22" i="35" s="1"/>
  <c r="AP23" i="35" s="1"/>
  <c r="AP24" i="35" s="1"/>
  <c r="AP25" i="35" s="1"/>
  <c r="AP26" i="35" s="1"/>
  <c r="AP27" i="35" s="1"/>
  <c r="AP28" i="35" s="1"/>
  <c r="AP29" i="35" s="1"/>
  <c r="AP30" i="35" s="1"/>
  <c r="AP31" i="35" s="1"/>
  <c r="AP32" i="35" s="1"/>
  <c r="AP33" i="35" s="1"/>
  <c r="AP34" i="35" s="1"/>
  <c r="AP35" i="35" s="1"/>
  <c r="AP36" i="35" s="1"/>
  <c r="AP37" i="35" s="1"/>
  <c r="AP38" i="35" s="1"/>
  <c r="AP39" i="35" s="1"/>
  <c r="AP40" i="35" s="1"/>
  <c r="AP41" i="35" s="1"/>
  <c r="AP42" i="35" s="1"/>
  <c r="U2" i="43" l="1"/>
  <c r="AU2" i="43"/>
  <c r="T2" i="43"/>
  <c r="AI2" i="43"/>
  <c r="S2" i="43"/>
  <c r="W2" i="43"/>
  <c r="AC2" i="43"/>
  <c r="BX2" i="43"/>
  <c r="AO2" i="43"/>
  <c r="CB2" i="43"/>
  <c r="BL2" i="43"/>
  <c r="BD2" i="43"/>
  <c r="AV2" i="43"/>
  <c r="AN2" i="43"/>
  <c r="AF2" i="43"/>
  <c r="X2" i="43"/>
  <c r="BU2" i="43"/>
  <c r="CA2" i="43"/>
  <c r="BS2" i="43"/>
  <c r="BK2" i="43"/>
  <c r="BC2" i="43"/>
  <c r="AM2" i="43"/>
  <c r="AE2" i="43"/>
  <c r="CC2" i="43"/>
  <c r="AG2" i="43"/>
  <c r="BZ2" i="43"/>
  <c r="BR2" i="43"/>
  <c r="BJ2" i="43"/>
  <c r="BB2" i="43"/>
  <c r="AT2" i="43"/>
  <c r="AL2" i="43"/>
  <c r="AD2" i="43"/>
  <c r="V2" i="43"/>
  <c r="BF2" i="43"/>
  <c r="Z2" i="43"/>
  <c r="BA2" i="43"/>
  <c r="AS2" i="43"/>
  <c r="AK2" i="43"/>
  <c r="AP2" i="43"/>
  <c r="AW2" i="43"/>
  <c r="Y2" i="43"/>
  <c r="BP2" i="43"/>
  <c r="AZ2" i="43"/>
  <c r="AR2" i="43"/>
  <c r="AJ2" i="43"/>
  <c r="AB2" i="43"/>
  <c r="BV2" i="43"/>
  <c r="AH2" i="43"/>
  <c r="BE2" i="43"/>
  <c r="CE2" i="43"/>
  <c r="BO2" i="43"/>
  <c r="AY2" i="43"/>
  <c r="AQ2" i="43"/>
  <c r="AA2" i="43"/>
  <c r="CD2" i="43"/>
  <c r="AX2" i="43"/>
  <c r="BM2" i="43"/>
  <c r="C19" i="12"/>
  <c r="R2" i="43" s="1"/>
  <c r="C16" i="12"/>
  <c r="C7" i="35" l="1"/>
  <c r="N2" i="43"/>
  <c r="O13" i="35"/>
  <c r="L13" i="35"/>
  <c r="I13" i="35"/>
  <c r="C13" i="35"/>
  <c r="A2" i="27" s="1"/>
  <c r="D2" i="27" s="1" a="1"/>
  <c r="D2" i="27" s="1"/>
  <c r="AI12" i="35"/>
  <c r="R13" i="35"/>
  <c r="H44" i="12"/>
  <c r="E2" i="27" l="1"/>
  <c r="R14" i="35"/>
  <c r="R15" i="35" s="1"/>
  <c r="R16" i="35" s="1"/>
  <c r="C14" i="35"/>
  <c r="C15" i="35" s="1"/>
  <c r="C16" i="35" s="1"/>
  <c r="C17" i="35" s="1"/>
  <c r="C18" i="35" s="1"/>
  <c r="C19" i="35" s="1"/>
  <c r="C20" i="35" s="1"/>
  <c r="C21" i="35" s="1"/>
  <c r="C22" i="35" s="1"/>
  <c r="C23" i="35" s="1"/>
  <c r="C24" i="35" s="1"/>
  <c r="C25" i="35" s="1"/>
  <c r="C26" i="35" s="1"/>
  <c r="C27" i="35" s="1"/>
  <c r="C28" i="35" s="1"/>
  <c r="C29" i="35" s="1"/>
  <c r="C30" i="35" s="1"/>
  <c r="C31" i="35" s="1"/>
  <c r="C32" i="35" s="1"/>
  <c r="C33" i="35" s="1"/>
  <c r="C34" i="35" s="1"/>
  <c r="C35" i="35" s="1"/>
  <c r="C36" i="35" s="1"/>
  <c r="C37" i="35" s="1"/>
  <c r="C38" i="35" s="1"/>
  <c r="C39" i="35" s="1"/>
  <c r="C40" i="35" s="1"/>
  <c r="C41" i="35" s="1"/>
  <c r="C42" i="35" s="1"/>
  <c r="C43" i="35" s="1"/>
  <c r="L14" i="35"/>
  <c r="L15" i="35" s="1"/>
  <c r="L16" i="35" s="1"/>
  <c r="L17" i="35" s="1"/>
  <c r="L18" i="35" s="1"/>
  <c r="L19" i="35" s="1"/>
  <c r="L20" i="35" s="1"/>
  <c r="L21" i="35" s="1"/>
  <c r="L22" i="35" s="1"/>
  <c r="L23" i="35" s="1"/>
  <c r="L24" i="35" s="1"/>
  <c r="L25" i="35" s="1"/>
  <c r="L26" i="35" s="1"/>
  <c r="L27" i="35" s="1"/>
  <c r="L28" i="35" s="1"/>
  <c r="L29" i="35" s="1"/>
  <c r="L30" i="35" s="1"/>
  <c r="L31" i="35" s="1"/>
  <c r="L32" i="35" s="1"/>
  <c r="L33" i="35" s="1"/>
  <c r="L34" i="35" s="1"/>
  <c r="L35" i="35" s="1"/>
  <c r="L36" i="35" s="1"/>
  <c r="L37" i="35" s="1"/>
  <c r="L38" i="35" s="1"/>
  <c r="L39" i="35" s="1"/>
  <c r="L40" i="35" s="1"/>
  <c r="L41" i="35" s="1"/>
  <c r="L42" i="35" s="1"/>
  <c r="I14" i="35"/>
  <c r="I15" i="35" s="1"/>
  <c r="I16" i="35" s="1"/>
  <c r="I17" i="35" s="1"/>
  <c r="I18" i="35" s="1"/>
  <c r="I19" i="35" s="1"/>
  <c r="I20" i="35" s="1"/>
  <c r="I21" i="35" s="1"/>
  <c r="I22" i="35" s="1"/>
  <c r="I23" i="35" s="1"/>
  <c r="I24" i="35" s="1"/>
  <c r="I25" i="35" s="1"/>
  <c r="I26" i="35" s="1"/>
  <c r="I27" i="35" s="1"/>
  <c r="I28" i="35" s="1"/>
  <c r="I29" i="35" s="1"/>
  <c r="I30" i="35" s="1"/>
  <c r="I31" i="35" s="1"/>
  <c r="I32" i="35" s="1"/>
  <c r="I33" i="35" s="1"/>
  <c r="I34" i="35" s="1"/>
  <c r="I35" i="35" s="1"/>
  <c r="I36" i="35" s="1"/>
  <c r="I37" i="35" s="1"/>
  <c r="I38" i="35" s="1"/>
  <c r="I39" i="35" s="1"/>
  <c r="I40" i="35" s="1"/>
  <c r="I41" i="35" s="1"/>
  <c r="I42" i="35" s="1"/>
  <c r="I43" i="35" s="1"/>
  <c r="O14" i="35"/>
  <c r="O15" i="35" s="1"/>
  <c r="AS13" i="35"/>
  <c r="AS14" i="35" s="1"/>
  <c r="AS15" i="35" s="1"/>
  <c r="AS16" i="35" s="1"/>
  <c r="AS17" i="35" s="1"/>
  <c r="AS18" i="35" s="1"/>
  <c r="AS19" i="35" s="1"/>
  <c r="AS20" i="35" s="1"/>
  <c r="AS21" i="35" s="1"/>
  <c r="AS22" i="35" s="1"/>
  <c r="AS23" i="35" s="1"/>
  <c r="AS24" i="35" s="1"/>
  <c r="AS25" i="35" s="1"/>
  <c r="AS26" i="35" s="1"/>
  <c r="AS27" i="35" s="1"/>
  <c r="AS28" i="35" s="1"/>
  <c r="AS29" i="35" s="1"/>
  <c r="AS30" i="35" s="1"/>
  <c r="AS31" i="35" s="1"/>
  <c r="AS32" i="35" s="1"/>
  <c r="AS33" i="35" s="1"/>
  <c r="AS34" i="35" s="1"/>
  <c r="AS35" i="35" s="1"/>
  <c r="AS36" i="35" s="1"/>
  <c r="AS37" i="35" s="1"/>
  <c r="AS38" i="35" s="1"/>
  <c r="AS39" i="35" s="1"/>
  <c r="AS40" i="35" s="1"/>
  <c r="AS41" i="35" s="1"/>
  <c r="AS42" i="35" s="1"/>
  <c r="U13" i="35"/>
  <c r="AA13" i="35"/>
  <c r="X13" i="35"/>
  <c r="AD13" i="35"/>
  <c r="AG13" i="35"/>
  <c r="AJ13" i="35"/>
  <c r="AM13" i="35"/>
  <c r="I4" i="35"/>
  <c r="C36" i="12"/>
  <c r="BI2" i="43" s="1"/>
  <c r="R17" i="35" l="1"/>
  <c r="R18" i="35" s="1"/>
  <c r="R19" i="35" s="1"/>
  <c r="R20" i="35" s="1"/>
  <c r="R21" i="35" s="1"/>
  <c r="R22" i="35" s="1"/>
  <c r="R23" i="35" s="1"/>
  <c r="R24" i="35" s="1"/>
  <c r="R25" i="35" s="1"/>
  <c r="R26" i="35" s="1"/>
  <c r="R27" i="35" s="1"/>
  <c r="R28" i="35" s="1"/>
  <c r="R29" i="35" s="1"/>
  <c r="R30" i="35" s="1"/>
  <c r="R31" i="35" s="1"/>
  <c r="R32" i="35" s="1"/>
  <c r="R33" i="35" s="1"/>
  <c r="R34" i="35" s="1"/>
  <c r="R35" i="35" s="1"/>
  <c r="R36" i="35" s="1"/>
  <c r="R37" i="35" s="1"/>
  <c r="R38" i="35" s="1"/>
  <c r="R39" i="35" s="1"/>
  <c r="R40" i="35" s="1"/>
  <c r="R41" i="35" s="1"/>
  <c r="R42" i="35" s="1"/>
  <c r="R43" i="35" s="1"/>
  <c r="U14" i="35"/>
  <c r="U15" i="35" s="1"/>
  <c r="U16" i="35" s="1"/>
  <c r="U17" i="35" s="1"/>
  <c r="U18" i="35" s="1"/>
  <c r="U19" i="35" s="1"/>
  <c r="U20" i="35" s="1"/>
  <c r="U21" i="35" s="1"/>
  <c r="U22" i="35" s="1"/>
  <c r="U23" i="35" s="1"/>
  <c r="U24" i="35" s="1"/>
  <c r="U25" i="35" s="1"/>
  <c r="U26" i="35" s="1"/>
  <c r="U27" i="35" s="1"/>
  <c r="U28" i="35" s="1"/>
  <c r="U29" i="35" s="1"/>
  <c r="U30" i="35" s="1"/>
  <c r="U31" i="35" s="1"/>
  <c r="U32" i="35" s="1"/>
  <c r="U33" i="35" s="1"/>
  <c r="U34" i="35" s="1"/>
  <c r="U35" i="35" s="1"/>
  <c r="U36" i="35" s="1"/>
  <c r="U37" i="35" s="1"/>
  <c r="U38" i="35" s="1"/>
  <c r="U39" i="35" s="1"/>
  <c r="U40" i="35" s="1"/>
  <c r="AD14" i="35"/>
  <c r="AD15" i="35" s="1"/>
  <c r="AD16" i="35" s="1"/>
  <c r="AD17" i="35" s="1"/>
  <c r="AD18" i="35" s="1"/>
  <c r="AD19" i="35" s="1"/>
  <c r="AD20" i="35" s="1"/>
  <c r="AD21" i="35" s="1"/>
  <c r="AD22" i="35" s="1"/>
  <c r="AD23" i="35" s="1"/>
  <c r="AD24" i="35" s="1"/>
  <c r="AD25" i="35" s="1"/>
  <c r="AD26" i="35" s="1"/>
  <c r="AD27" i="35" s="1"/>
  <c r="AD28" i="35" s="1"/>
  <c r="AD29" i="35" s="1"/>
  <c r="AD30" i="35" s="1"/>
  <c r="AD31" i="35" s="1"/>
  <c r="AD32" i="35" s="1"/>
  <c r="AD33" i="35" s="1"/>
  <c r="AD34" i="35" s="1"/>
  <c r="AD35" i="35" s="1"/>
  <c r="AD36" i="35" s="1"/>
  <c r="AD37" i="35" s="1"/>
  <c r="AD38" i="35" s="1"/>
  <c r="AD39" i="35" s="1"/>
  <c r="AD40" i="35" s="1"/>
  <c r="AD41" i="35" s="1"/>
  <c r="AD42" i="35" s="1"/>
  <c r="AD43" i="35" s="1"/>
  <c r="X14" i="35"/>
  <c r="X15" i="35" s="1"/>
  <c r="X16" i="35" s="1"/>
  <c r="X17" i="35" s="1"/>
  <c r="X18" i="35" s="1"/>
  <c r="X19" i="35" s="1"/>
  <c r="X20" i="35" s="1"/>
  <c r="X21" i="35" s="1"/>
  <c r="X22" i="35" s="1"/>
  <c r="X23" i="35" s="1"/>
  <c r="X24" i="35" s="1"/>
  <c r="X25" i="35" s="1"/>
  <c r="X26" i="35" s="1"/>
  <c r="X27" i="35" s="1"/>
  <c r="X28" i="35" s="1"/>
  <c r="X29" i="35" s="1"/>
  <c r="X30" i="35" s="1"/>
  <c r="X31" i="35" s="1"/>
  <c r="X32" i="35" s="1"/>
  <c r="X33" i="35" s="1"/>
  <c r="X34" i="35" s="1"/>
  <c r="X35" i="35" s="1"/>
  <c r="X36" i="35" s="1"/>
  <c r="X37" i="35" s="1"/>
  <c r="X38" i="35" s="1"/>
  <c r="X39" i="35" s="1"/>
  <c r="X40" i="35" s="1"/>
  <c r="X41" i="35" s="1"/>
  <c r="X42" i="35" s="1"/>
  <c r="X43" i="35" s="1"/>
  <c r="AM14" i="35"/>
  <c r="AM15" i="35" s="1"/>
  <c r="AM16" i="35" s="1"/>
  <c r="AM17" i="35" s="1"/>
  <c r="AM18" i="35" s="1"/>
  <c r="AM19" i="35" s="1"/>
  <c r="AM20" i="35" s="1"/>
  <c r="AM21" i="35" s="1"/>
  <c r="AM22" i="35" s="1"/>
  <c r="AM23" i="35" s="1"/>
  <c r="AM24" i="35" s="1"/>
  <c r="AM25" i="35" s="1"/>
  <c r="AM26" i="35" s="1"/>
  <c r="AM27" i="35" s="1"/>
  <c r="AM28" i="35" s="1"/>
  <c r="AM29" i="35" s="1"/>
  <c r="AM30" i="35" s="1"/>
  <c r="AM31" i="35" s="1"/>
  <c r="AM32" i="35" s="1"/>
  <c r="AM33" i="35" s="1"/>
  <c r="AM34" i="35" s="1"/>
  <c r="AM35" i="35" s="1"/>
  <c r="AM36" i="35" s="1"/>
  <c r="AM37" i="35" s="1"/>
  <c r="AM38" i="35" s="1"/>
  <c r="AM39" i="35" s="1"/>
  <c r="AM40" i="35" s="1"/>
  <c r="AM41" i="35" s="1"/>
  <c r="AM42" i="35" s="1"/>
  <c r="AM43" i="35" s="1"/>
  <c r="AJ14" i="35"/>
  <c r="AJ15" i="35" s="1"/>
  <c r="AJ16" i="35" s="1"/>
  <c r="AJ17" i="35" s="1"/>
  <c r="AJ18" i="35" s="1"/>
  <c r="AJ19" i="35" s="1"/>
  <c r="AJ20" i="35" s="1"/>
  <c r="AJ21" i="35" s="1"/>
  <c r="AJ22" i="35" s="1"/>
  <c r="AJ23" i="35" s="1"/>
  <c r="AJ24" i="35" s="1"/>
  <c r="AJ25" i="35" s="1"/>
  <c r="AJ26" i="35" s="1"/>
  <c r="AJ27" i="35" s="1"/>
  <c r="AJ28" i="35" s="1"/>
  <c r="AJ29" i="35" s="1"/>
  <c r="AJ30" i="35" s="1"/>
  <c r="AJ31" i="35" s="1"/>
  <c r="AJ32" i="35" s="1"/>
  <c r="AJ33" i="35" s="1"/>
  <c r="AJ34" i="35" s="1"/>
  <c r="AJ35" i="35" s="1"/>
  <c r="AJ36" i="35" s="1"/>
  <c r="AJ37" i="35" s="1"/>
  <c r="AJ38" i="35" s="1"/>
  <c r="AJ39" i="35" s="1"/>
  <c r="AJ40" i="35" s="1"/>
  <c r="AJ41" i="35" s="1"/>
  <c r="AJ42" i="35" s="1"/>
  <c r="AJ43" i="35" s="1"/>
  <c r="AG14" i="35"/>
  <c r="AG15" i="35" s="1"/>
  <c r="AG16" i="35" s="1"/>
  <c r="AG17" i="35" s="1"/>
  <c r="AG18" i="35" s="1"/>
  <c r="AG19" i="35" s="1"/>
  <c r="AG20" i="35" s="1"/>
  <c r="AG21" i="35" s="1"/>
  <c r="AG22" i="35" s="1"/>
  <c r="AG23" i="35" s="1"/>
  <c r="AG24" i="35" s="1"/>
  <c r="AG25" i="35" s="1"/>
  <c r="AG26" i="35" s="1"/>
  <c r="AG27" i="35" s="1"/>
  <c r="AG28" i="35" s="1"/>
  <c r="AG29" i="35" s="1"/>
  <c r="AG30" i="35" s="1"/>
  <c r="AG31" i="35" s="1"/>
  <c r="AG32" i="35" s="1"/>
  <c r="AG33" i="35" s="1"/>
  <c r="AG34" i="35" s="1"/>
  <c r="AG35" i="35" s="1"/>
  <c r="AG36" i="35" s="1"/>
  <c r="AG37" i="35" s="1"/>
  <c r="AG38" i="35" s="1"/>
  <c r="AG39" i="35" s="1"/>
  <c r="AG40" i="35" s="1"/>
  <c r="AG41" i="35" s="1"/>
  <c r="AG42" i="35" s="1"/>
  <c r="AA14" i="35"/>
  <c r="AA15" i="35" s="1"/>
  <c r="AA16" i="35" s="1"/>
  <c r="AA17" i="35" s="1"/>
  <c r="AA18" i="35" s="1"/>
  <c r="AA19" i="35" s="1"/>
  <c r="AA20" i="35" s="1"/>
  <c r="AA21" i="35" s="1"/>
  <c r="AA22" i="35" s="1"/>
  <c r="AA23" i="35" s="1"/>
  <c r="AA24" i="35" s="1"/>
  <c r="AA25" i="35" s="1"/>
  <c r="AA26" i="35" s="1"/>
  <c r="AA27" i="35" s="1"/>
  <c r="AA28" i="35" s="1"/>
  <c r="AA29" i="35" s="1"/>
  <c r="AA30" i="35" s="1"/>
  <c r="AA31" i="35" s="1"/>
  <c r="AA32" i="35" s="1"/>
  <c r="AA33" i="35" s="1"/>
  <c r="AA34" i="35" s="1"/>
  <c r="AA35" i="35" s="1"/>
  <c r="AA36" i="35" s="1"/>
  <c r="AA37" i="35" s="1"/>
  <c r="AA38" i="35" s="1"/>
  <c r="AA39" i="35" s="1"/>
  <c r="AA40" i="35" s="1"/>
  <c r="AA41" i="35" s="1"/>
  <c r="AA42" i="35" s="1"/>
  <c r="O16" i="35"/>
  <c r="I34" i="12"/>
  <c r="B67" i="21"/>
  <c r="B66" i="21"/>
  <c r="B65" i="21"/>
  <c r="B64" i="21"/>
  <c r="B63" i="21"/>
  <c r="B62" i="21"/>
  <c r="B61" i="21"/>
  <c r="B60" i="21"/>
  <c r="B59" i="21"/>
  <c r="B58" i="21"/>
  <c r="B57" i="21"/>
  <c r="B56" i="21"/>
  <c r="B55" i="21"/>
  <c r="B54" i="21"/>
  <c r="B53" i="21"/>
  <c r="B52" i="21"/>
  <c r="B51" i="21"/>
  <c r="B50" i="21"/>
  <c r="B49" i="21"/>
  <c r="B48" i="21"/>
  <c r="B47" i="21"/>
  <c r="B46" i="21"/>
  <c r="B45" i="21"/>
  <c r="B44" i="21"/>
  <c r="B43" i="21"/>
  <c r="B42" i="21"/>
  <c r="B41" i="21"/>
  <c r="B40" i="21"/>
  <c r="B39" i="21"/>
  <c r="B38" i="21"/>
  <c r="B37" i="21"/>
  <c r="B36" i="21"/>
  <c r="B35" i="21"/>
  <c r="B34" i="21"/>
  <c r="B33" i="21"/>
  <c r="B32" i="21"/>
  <c r="B31" i="21"/>
  <c r="B30" i="21"/>
  <c r="B29" i="21"/>
  <c r="B28" i="21"/>
  <c r="B27" i="21"/>
  <c r="B26" i="21"/>
  <c r="B25" i="21"/>
  <c r="B24" i="21"/>
  <c r="B23" i="21"/>
  <c r="B22" i="21"/>
  <c r="B21" i="21"/>
  <c r="B20" i="21"/>
  <c r="B19" i="21"/>
  <c r="B18" i="21"/>
  <c r="B17" i="21"/>
  <c r="B16" i="21"/>
  <c r="B15" i="21"/>
  <c r="B14" i="21"/>
  <c r="B13" i="21"/>
  <c r="B12" i="21"/>
  <c r="B11" i="21"/>
  <c r="B10" i="21"/>
  <c r="B9" i="21"/>
  <c r="B8" i="21"/>
  <c r="B7" i="21"/>
  <c r="B6" i="21"/>
  <c r="B5" i="21"/>
  <c r="B4" i="21"/>
  <c r="B3" i="21"/>
  <c r="B2" i="21"/>
  <c r="B2" i="27" l="1"/>
  <c r="C2" i="27"/>
  <c r="O17" i="35"/>
  <c r="G8" i="12"/>
  <c r="O18" i="35" l="1"/>
  <c r="O19" i="35" l="1"/>
  <c r="O20" i="35" l="1"/>
  <c r="O21" i="35" l="1"/>
  <c r="O22" i="35" l="1"/>
  <c r="A3" i="27"/>
  <c r="D3" i="27" s="1" a="1"/>
  <c r="D3" i="27" s="1"/>
  <c r="E3" i="27" l="1"/>
  <c r="O23" i="35"/>
  <c r="O24" i="35" s="1"/>
  <c r="O25" i="35" s="1"/>
  <c r="O26" i="35" s="1"/>
  <c r="O27" i="35" s="1"/>
  <c r="O28" i="35" s="1"/>
  <c r="O29" i="35" s="1"/>
  <c r="O30" i="35" s="1"/>
  <c r="O31" i="35" s="1"/>
  <c r="O32" i="35" s="1"/>
  <c r="O33" i="35" s="1"/>
  <c r="O34" i="35" s="1"/>
  <c r="O35" i="35" s="1"/>
  <c r="O36" i="35" s="1"/>
  <c r="O37" i="35" s="1"/>
  <c r="O38" i="35" s="1"/>
  <c r="O39" i="35" s="1"/>
  <c r="O40" i="35" s="1"/>
  <c r="O41" i="35" s="1"/>
  <c r="A4" i="27"/>
  <c r="D4" i="27" s="1" a="1"/>
  <c r="D4" i="27" s="1"/>
  <c r="E4" i="27" l="1"/>
  <c r="B3" i="27"/>
  <c r="C3" i="27"/>
  <c r="O42" i="35"/>
  <c r="O43" i="35" s="1"/>
  <c r="A5" i="27"/>
  <c r="D5" i="27" s="1" a="1"/>
  <c r="D5" i="27" s="1"/>
  <c r="E5" i="27" l="1"/>
  <c r="C4" i="27"/>
  <c r="B4" i="27"/>
  <c r="A6" i="27"/>
  <c r="D6" i="27" s="1" a="1"/>
  <c r="D6" i="27" s="1"/>
  <c r="E6" i="27" l="1"/>
  <c r="B5" i="27"/>
  <c r="C5" i="27"/>
  <c r="A7" i="27"/>
  <c r="D7" i="27" s="1" a="1"/>
  <c r="D7" i="27" s="1"/>
  <c r="E7" i="27" l="1"/>
  <c r="B6" i="27"/>
  <c r="C6" i="27"/>
  <c r="A8" i="27"/>
  <c r="D8" i="27" s="1" a="1"/>
  <c r="D8" i="27" s="1"/>
  <c r="E8" i="27" l="1"/>
  <c r="B7" i="27"/>
  <c r="C7" i="27"/>
  <c r="A9" i="27"/>
  <c r="D9" i="27" s="1" a="1"/>
  <c r="D9" i="27" s="1"/>
  <c r="E9" i="27" l="1"/>
  <c r="C8" i="27"/>
  <c r="B8" i="27"/>
  <c r="A10" i="27"/>
  <c r="D10" i="27" s="1" a="1"/>
  <c r="D10" i="27" s="1"/>
  <c r="E10" i="27" l="1"/>
  <c r="A11" i="27"/>
  <c r="D11" i="27" s="1" a="1"/>
  <c r="D11" i="27" s="1"/>
  <c r="B9" i="27"/>
  <c r="C9" i="27"/>
  <c r="A12" i="27" l="1"/>
  <c r="D12" i="27" s="1" a="1"/>
  <c r="D12" i="27" s="1"/>
  <c r="B10" i="27"/>
  <c r="C10" i="27"/>
  <c r="C11" i="27" l="1"/>
  <c r="E11" i="27"/>
  <c r="B11" i="27"/>
  <c r="A13" i="27"/>
  <c r="D13" i="27" s="1" a="1"/>
  <c r="D13" i="27" s="1"/>
  <c r="B12" i="27" l="1"/>
  <c r="E12" i="27"/>
  <c r="A14" i="27"/>
  <c r="D14" i="27" s="1" a="1"/>
  <c r="D14" i="27" s="1"/>
  <c r="C12" i="27"/>
  <c r="B13" i="27" l="1"/>
  <c r="E13" i="27"/>
  <c r="A15" i="27"/>
  <c r="D15" i="27" s="1" a="1"/>
  <c r="D15" i="27" s="1"/>
  <c r="C13" i="27"/>
  <c r="B14" i="27" l="1"/>
  <c r="E14" i="27"/>
  <c r="A16" i="27"/>
  <c r="D16" i="27" s="1" a="1"/>
  <c r="D16" i="27" s="1"/>
  <c r="C14" i="27"/>
  <c r="B15" i="27" l="1"/>
  <c r="E15" i="27"/>
  <c r="E16" i="27"/>
  <c r="A17" i="27"/>
  <c r="D17" i="27" s="1" a="1"/>
  <c r="D17" i="27" s="1"/>
  <c r="C15" i="27"/>
  <c r="A18" i="27"/>
  <c r="D18" i="27" s="1" a="1"/>
  <c r="D18" i="27" s="1"/>
  <c r="E18" i="27" l="1"/>
  <c r="E17" i="27"/>
  <c r="B16" i="27"/>
  <c r="C16" i="27"/>
  <c r="A19" i="27"/>
  <c r="D19" i="27" s="1" a="1"/>
  <c r="D19" i="27" s="1"/>
  <c r="C17" i="27" l="1"/>
  <c r="B17" i="27"/>
  <c r="E19" i="27"/>
  <c r="B18" i="27"/>
  <c r="C18" i="27"/>
  <c r="A20" i="27"/>
  <c r="D20" i="27" s="1" a="1"/>
  <c r="D20" i="27" s="1"/>
  <c r="E20" i="27" l="1"/>
  <c r="B19" i="27"/>
  <c r="C19" i="27"/>
  <c r="A21" i="27"/>
  <c r="D21" i="27" s="1" a="1"/>
  <c r="D21" i="27" s="1"/>
  <c r="E21" i="27" l="1"/>
  <c r="C20" i="27"/>
  <c r="B20" i="27"/>
  <c r="A22" i="27"/>
  <c r="D22" i="27" s="1" a="1"/>
  <c r="D22" i="27" s="1"/>
  <c r="E22" i="27" l="1"/>
  <c r="B21" i="27"/>
  <c r="C21" i="27"/>
  <c r="A23" i="27"/>
  <c r="D23" i="27" s="1" a="1"/>
  <c r="D23" i="27" s="1"/>
  <c r="E23" i="27" l="1"/>
  <c r="B22" i="27"/>
  <c r="C22" i="27"/>
  <c r="A24" i="27"/>
  <c r="D24" i="27" s="1" a="1"/>
  <c r="D24" i="27" s="1"/>
  <c r="E24" i="27" l="1"/>
  <c r="B23" i="27"/>
  <c r="C23" i="27"/>
  <c r="A25" i="27"/>
  <c r="D25" i="27" s="1" a="1"/>
  <c r="D25" i="27" s="1"/>
  <c r="E25" i="27" l="1"/>
  <c r="C24" i="27"/>
  <c r="B24" i="27"/>
  <c r="A26" i="27"/>
  <c r="D26" i="27" s="1" a="1"/>
  <c r="D26" i="27" s="1"/>
  <c r="E26" i="27" l="1"/>
  <c r="B25" i="27"/>
  <c r="C25" i="27"/>
  <c r="A27" i="27"/>
  <c r="D27" i="27" s="1" a="1"/>
  <c r="D27" i="27" s="1"/>
  <c r="E27" i="27" l="1"/>
  <c r="B26" i="27"/>
  <c r="C26" i="27"/>
  <c r="A28" i="27"/>
  <c r="D28" i="27" s="1" a="1"/>
  <c r="D28" i="27" s="1"/>
  <c r="E28" i="27" l="1"/>
  <c r="C27" i="27"/>
  <c r="B27" i="27"/>
  <c r="A29" i="27"/>
  <c r="D29" i="27" s="1" a="1"/>
  <c r="D29" i="27" s="1"/>
  <c r="E29" i="27" l="1"/>
  <c r="C28" i="27"/>
  <c r="B28" i="27"/>
  <c r="A30" i="27"/>
  <c r="D30" i="27" s="1" a="1"/>
  <c r="D30" i="27" s="1"/>
  <c r="E30" i="27" l="1"/>
  <c r="B29" i="27"/>
  <c r="C29" i="27"/>
  <c r="A31" i="27"/>
  <c r="D31" i="27" s="1" a="1"/>
  <c r="D31" i="27" s="1"/>
  <c r="E31" i="27" l="1"/>
  <c r="B30" i="27"/>
  <c r="C30" i="27"/>
  <c r="A32" i="27"/>
  <c r="D32" i="27" s="1" a="1"/>
  <c r="D32" i="27" s="1"/>
  <c r="E32" i="27" l="1"/>
  <c r="B31" i="27"/>
  <c r="C31" i="27"/>
  <c r="A33" i="27"/>
  <c r="D33" i="27" s="1" a="1"/>
  <c r="D33" i="27" s="1"/>
  <c r="E33" i="27" l="1"/>
  <c r="C32" i="27"/>
  <c r="B32" i="27"/>
  <c r="A34" i="27"/>
  <c r="D34" i="27" s="1" a="1"/>
  <c r="D34" i="27" s="1"/>
  <c r="E34" i="27" l="1"/>
  <c r="B33" i="27"/>
  <c r="C33" i="27"/>
  <c r="A35" i="27"/>
  <c r="D35" i="27" s="1" a="1"/>
  <c r="D35" i="27" s="1"/>
  <c r="E35" i="27" l="1"/>
  <c r="B34" i="27"/>
  <c r="C34" i="27"/>
  <c r="A36" i="27"/>
  <c r="D36" i="27" s="1" a="1"/>
  <c r="D36" i="27" s="1"/>
  <c r="E36" i="27" l="1"/>
  <c r="B35" i="27"/>
  <c r="C35" i="27"/>
  <c r="A37" i="27"/>
  <c r="D37" i="27" s="1" a="1"/>
  <c r="D37" i="27" s="1"/>
  <c r="E37" i="27" l="1"/>
  <c r="C36" i="27"/>
  <c r="B36" i="27"/>
  <c r="A38" i="27"/>
  <c r="D38" i="27" s="1" a="1"/>
  <c r="D38" i="27" s="1"/>
  <c r="E38" i="27" l="1"/>
  <c r="B37" i="27"/>
  <c r="C37" i="27"/>
  <c r="A39" i="27"/>
  <c r="D39" i="27" s="1" a="1"/>
  <c r="D39" i="27" s="1"/>
  <c r="E39" i="27" l="1"/>
  <c r="B38" i="27"/>
  <c r="C38" i="27"/>
  <c r="A40" i="27"/>
  <c r="D40" i="27" s="1" a="1"/>
  <c r="D40" i="27" s="1"/>
  <c r="E40" i="27" l="1"/>
  <c r="C39" i="27"/>
  <c r="B39" i="27"/>
  <c r="A41" i="27"/>
  <c r="D41" i="27" s="1" a="1"/>
  <c r="D41" i="27" s="1"/>
  <c r="E41" i="27" l="1"/>
  <c r="C40" i="27"/>
  <c r="B40" i="27"/>
  <c r="A42" i="27"/>
  <c r="D42" i="27" s="1" a="1"/>
  <c r="D42" i="27" s="1"/>
  <c r="E42" i="27" l="1"/>
  <c r="B41" i="27"/>
  <c r="C41" i="27"/>
  <c r="A43" i="27"/>
  <c r="D43" i="27" s="1" a="1"/>
  <c r="D43" i="27" s="1"/>
  <c r="E43" i="27" l="1"/>
  <c r="B42" i="27"/>
  <c r="C42" i="27"/>
  <c r="A44" i="27"/>
  <c r="D44" i="27" s="1" a="1"/>
  <c r="D44" i="27" s="1"/>
  <c r="E44" i="27" l="1"/>
  <c r="C43" i="27"/>
  <c r="B43" i="27"/>
  <c r="A45" i="27"/>
  <c r="D45" i="27" s="1" a="1"/>
  <c r="D45" i="27" s="1"/>
  <c r="E45" i="27" l="1"/>
  <c r="C44" i="27"/>
  <c r="B44" i="27"/>
  <c r="A46" i="27"/>
  <c r="D46" i="27" s="1" a="1"/>
  <c r="D46" i="27" s="1"/>
  <c r="E46" i="27" l="1"/>
  <c r="B45" i="27"/>
  <c r="C45" i="27"/>
  <c r="A47" i="27"/>
  <c r="D47" i="27" s="1" a="1"/>
  <c r="D47" i="27" s="1"/>
  <c r="E47" i="27" l="1"/>
  <c r="B46" i="27"/>
  <c r="C46" i="27"/>
  <c r="A48" i="27"/>
  <c r="D48" i="27" s="1" a="1"/>
  <c r="D48" i="27" s="1"/>
  <c r="E48" i="27" l="1"/>
  <c r="B47" i="27"/>
  <c r="C47" i="27"/>
  <c r="A49" i="27"/>
  <c r="D49" i="27" s="1" a="1"/>
  <c r="D49" i="27" s="1"/>
  <c r="E49" i="27" l="1"/>
  <c r="C48" i="27"/>
  <c r="B48" i="27"/>
  <c r="A50" i="27"/>
  <c r="D50" i="27" s="1" a="1"/>
  <c r="D50" i="27" s="1"/>
  <c r="E50" i="27" l="1"/>
  <c r="B49" i="27"/>
  <c r="C49" i="27"/>
  <c r="A51" i="27"/>
  <c r="D51" i="27" s="1" a="1"/>
  <c r="D51" i="27" s="1"/>
  <c r="E51" i="27" l="1"/>
  <c r="B50" i="27"/>
  <c r="C50" i="27"/>
  <c r="A52" i="27"/>
  <c r="D52" i="27" s="1" a="1"/>
  <c r="D52" i="27" s="1"/>
  <c r="E52" i="27" l="1"/>
  <c r="B51" i="27"/>
  <c r="C51" i="27"/>
  <c r="A53" i="27"/>
  <c r="D53" i="27" s="1" a="1"/>
  <c r="D53" i="27" s="1"/>
  <c r="E53" i="27" l="1"/>
  <c r="C52" i="27"/>
  <c r="B52" i="27"/>
  <c r="A54" i="27"/>
  <c r="D54" i="27" s="1" a="1"/>
  <c r="D54" i="27" s="1"/>
  <c r="E54" i="27" l="1"/>
  <c r="B53" i="27"/>
  <c r="C53" i="27"/>
  <c r="A55" i="27"/>
  <c r="D55" i="27" s="1" a="1"/>
  <c r="D55" i="27" s="1"/>
  <c r="E55" i="27" l="1"/>
  <c r="B54" i="27"/>
  <c r="C54" i="27"/>
  <c r="A56" i="27"/>
  <c r="D56" i="27" s="1" a="1"/>
  <c r="D56" i="27" s="1"/>
  <c r="E56" i="27" l="1"/>
  <c r="B55" i="27"/>
  <c r="C55" i="27"/>
  <c r="A57" i="27"/>
  <c r="D57" i="27" s="1" a="1"/>
  <c r="D57" i="27" s="1"/>
  <c r="E57" i="27" l="1"/>
  <c r="C56" i="27"/>
  <c r="B56" i="27"/>
  <c r="A58" i="27"/>
  <c r="D58" i="27" s="1" a="1"/>
  <c r="D58" i="27" s="1"/>
  <c r="E58" i="27" l="1"/>
  <c r="B57" i="27"/>
  <c r="C57" i="27"/>
  <c r="A59" i="27"/>
  <c r="D59" i="27" s="1" a="1"/>
  <c r="D59" i="27" s="1"/>
  <c r="E59" i="27" l="1"/>
  <c r="B58" i="27"/>
  <c r="C58" i="27"/>
  <c r="A60" i="27"/>
  <c r="D60" i="27" s="1" a="1"/>
  <c r="D60" i="27" s="1"/>
  <c r="E60" i="27" l="1"/>
  <c r="C59" i="27"/>
  <c r="B59" i="27"/>
  <c r="A61" i="27"/>
  <c r="D61" i="27" s="1" a="1"/>
  <c r="D61" i="27" s="1"/>
  <c r="E61" i="27" l="1"/>
  <c r="C60" i="27"/>
  <c r="B60" i="27"/>
  <c r="A62" i="27"/>
  <c r="D62" i="27" s="1" a="1"/>
  <c r="D62" i="27" s="1"/>
  <c r="E62" i="27" l="1"/>
  <c r="B61" i="27"/>
  <c r="C61" i="27"/>
  <c r="A63" i="27"/>
  <c r="D63" i="27" s="1" a="1"/>
  <c r="D63" i="27" s="1"/>
  <c r="E63" i="27" l="1"/>
  <c r="B62" i="27"/>
  <c r="C62" i="27"/>
  <c r="A64" i="27"/>
  <c r="D64" i="27" s="1" a="1"/>
  <c r="D64" i="27" s="1"/>
  <c r="E64" i="27" l="1"/>
  <c r="B63" i="27"/>
  <c r="C63" i="27"/>
  <c r="A65" i="27"/>
  <c r="D65" i="27" s="1" a="1"/>
  <c r="D65" i="27" s="1"/>
  <c r="E65" i="27" l="1"/>
  <c r="C64" i="27"/>
  <c r="B64" i="27"/>
  <c r="A66" i="27"/>
  <c r="D66" i="27" s="1" a="1"/>
  <c r="D66" i="27" s="1"/>
  <c r="E66" i="27" l="1"/>
  <c r="B65" i="27"/>
  <c r="C65" i="27"/>
  <c r="A67" i="27"/>
  <c r="D67" i="27" s="1" a="1"/>
  <c r="D67" i="27" s="1"/>
  <c r="E67" i="27" l="1"/>
  <c r="B66" i="27"/>
  <c r="C66" i="27"/>
  <c r="A68" i="27"/>
  <c r="D68" i="27" s="1" a="1"/>
  <c r="D68" i="27" s="1"/>
  <c r="E68" i="27" l="1"/>
  <c r="B67" i="27"/>
  <c r="C67" i="27"/>
  <c r="A69" i="27"/>
  <c r="D69" i="27" s="1" a="1"/>
  <c r="D69" i="27" s="1"/>
  <c r="E69" i="27" l="1"/>
  <c r="C68" i="27"/>
  <c r="B68" i="27"/>
  <c r="A70" i="27"/>
  <c r="D70" i="27" s="1" a="1"/>
  <c r="D70" i="27" s="1"/>
  <c r="E70" i="27" l="1"/>
  <c r="B69" i="27"/>
  <c r="C69" i="27"/>
  <c r="A71" i="27"/>
  <c r="D71" i="27" s="1" a="1"/>
  <c r="D71" i="27" s="1"/>
  <c r="E71" i="27" l="1"/>
  <c r="B70" i="27"/>
  <c r="C70" i="27"/>
  <c r="A72" i="27"/>
  <c r="D72" i="27" s="1" a="1"/>
  <c r="D72" i="27" s="1"/>
  <c r="E72" i="27" l="1"/>
  <c r="B71" i="27"/>
  <c r="C71" i="27"/>
  <c r="A73" i="27"/>
  <c r="D73" i="27" s="1" a="1"/>
  <c r="D73" i="27" s="1"/>
  <c r="E73" i="27" l="1"/>
  <c r="C72" i="27"/>
  <c r="B72" i="27"/>
  <c r="A74" i="27"/>
  <c r="D74" i="27" s="1" a="1"/>
  <c r="D74" i="27" s="1"/>
  <c r="E74" i="27" l="1"/>
  <c r="B73" i="27"/>
  <c r="C73" i="27"/>
  <c r="A75" i="27"/>
  <c r="D75" i="27" s="1" a="1"/>
  <c r="D75" i="27" s="1"/>
  <c r="E75" i="27" l="1"/>
  <c r="B74" i="27"/>
  <c r="C74" i="27"/>
  <c r="A76" i="27"/>
  <c r="D76" i="27" s="1" a="1"/>
  <c r="D76" i="27" s="1"/>
  <c r="E76" i="27" l="1"/>
  <c r="C75" i="27"/>
  <c r="B75" i="27"/>
  <c r="A77" i="27"/>
  <c r="D77" i="27" s="1" a="1"/>
  <c r="D77" i="27" s="1"/>
  <c r="E77" i="27" l="1"/>
  <c r="C76" i="27"/>
  <c r="B76" i="27"/>
  <c r="A78" i="27"/>
  <c r="D78" i="27" s="1" a="1"/>
  <c r="D78" i="27" s="1"/>
  <c r="E78" i="27" l="1"/>
  <c r="B77" i="27"/>
  <c r="C77" i="27"/>
  <c r="A79" i="27"/>
  <c r="D79" i="27" s="1" a="1"/>
  <c r="D79" i="27" s="1"/>
  <c r="E79" i="27" l="1"/>
  <c r="B78" i="27"/>
  <c r="C78" i="27"/>
  <c r="A80" i="27"/>
  <c r="D80" i="27" s="1" a="1"/>
  <c r="D80" i="27" s="1"/>
  <c r="E80" i="27" l="1"/>
  <c r="B79" i="27"/>
  <c r="C79" i="27"/>
  <c r="A81" i="27"/>
  <c r="D81" i="27" s="1" a="1"/>
  <c r="D81" i="27" s="1"/>
  <c r="E81" i="27" l="1"/>
  <c r="C80" i="27"/>
  <c r="B80" i="27"/>
  <c r="A82" i="27"/>
  <c r="D82" i="27" s="1" a="1"/>
  <c r="D82" i="27" s="1"/>
  <c r="E82" i="27" l="1"/>
  <c r="B81" i="27"/>
  <c r="C81" i="27"/>
  <c r="A83" i="27"/>
  <c r="D83" i="27" s="1" a="1"/>
  <c r="D83" i="27" s="1"/>
  <c r="E83" i="27" l="1"/>
  <c r="B82" i="27"/>
  <c r="C82" i="27"/>
  <c r="A84" i="27"/>
  <c r="D84" i="27" s="1" a="1"/>
  <c r="D84" i="27" s="1"/>
  <c r="E84" i="27" l="1"/>
  <c r="B83" i="27"/>
  <c r="C83" i="27"/>
  <c r="A85" i="27"/>
  <c r="D85" i="27" s="1" a="1"/>
  <c r="D85" i="27" s="1"/>
  <c r="E85" i="27" l="1"/>
  <c r="C84" i="27"/>
  <c r="B84" i="27"/>
  <c r="A86" i="27"/>
  <c r="D86" i="27" s="1" a="1"/>
  <c r="D86" i="27" s="1"/>
  <c r="E86" i="27" l="1"/>
  <c r="B85" i="27"/>
  <c r="C85" i="27"/>
  <c r="A87" i="27"/>
  <c r="D87" i="27" s="1" a="1"/>
  <c r="D87" i="27" s="1"/>
  <c r="E87" i="27" l="1"/>
  <c r="B86" i="27"/>
  <c r="C86" i="27"/>
  <c r="A88" i="27"/>
  <c r="D88" i="27" s="1" a="1"/>
  <c r="D88" i="27" s="1"/>
  <c r="E88" i="27" l="1"/>
  <c r="B87" i="27"/>
  <c r="C87" i="27"/>
  <c r="A89" i="27"/>
  <c r="D89" i="27" s="1" a="1"/>
  <c r="D89" i="27" s="1"/>
  <c r="E89" i="27" l="1"/>
  <c r="C88" i="27"/>
  <c r="B88" i="27"/>
  <c r="A90" i="27"/>
  <c r="D90" i="27" s="1" a="1"/>
  <c r="D90" i="27" s="1"/>
  <c r="E90" i="27" l="1"/>
  <c r="B89" i="27"/>
  <c r="C89" i="27"/>
  <c r="A91" i="27"/>
  <c r="D91" i="27" s="1" a="1"/>
  <c r="D91" i="27" s="1"/>
  <c r="E91" i="27" l="1"/>
  <c r="B90" i="27"/>
  <c r="C90" i="27"/>
  <c r="A92" i="27"/>
  <c r="D92" i="27" s="1" a="1"/>
  <c r="D92" i="27" s="1"/>
  <c r="E92" i="27" l="1"/>
  <c r="C91" i="27"/>
  <c r="B91" i="27"/>
  <c r="A93" i="27"/>
  <c r="D93" i="27" s="1" a="1"/>
  <c r="D93" i="27" s="1"/>
  <c r="E93" i="27" l="1"/>
  <c r="C92" i="27"/>
  <c r="B92" i="27"/>
  <c r="A94" i="27"/>
  <c r="D94" i="27" s="1" a="1"/>
  <c r="D94" i="27" s="1"/>
  <c r="E94" i="27" l="1"/>
  <c r="B93" i="27"/>
  <c r="C93" i="27"/>
  <c r="A95" i="27"/>
  <c r="D95" i="27" s="1" a="1"/>
  <c r="D95" i="27" s="1"/>
  <c r="E95" i="27" l="1"/>
  <c r="B94" i="27"/>
  <c r="C94" i="27"/>
  <c r="A96" i="27"/>
  <c r="D96" i="27" s="1" a="1"/>
  <c r="D96" i="27" s="1"/>
  <c r="E96" i="27" l="1"/>
  <c r="B95" i="27"/>
  <c r="C95" i="27"/>
  <c r="A97" i="27"/>
  <c r="D97" i="27" s="1" a="1"/>
  <c r="D97" i="27" s="1"/>
  <c r="E97" i="27" l="1"/>
  <c r="C96" i="27"/>
  <c r="B96" i="27"/>
  <c r="A98" i="27"/>
  <c r="D98" i="27" s="1" a="1"/>
  <c r="D98" i="27" s="1"/>
  <c r="E98" i="27" l="1"/>
  <c r="B97" i="27"/>
  <c r="C97" i="27"/>
  <c r="A99" i="27"/>
  <c r="D99" i="27" s="1" a="1"/>
  <c r="D99" i="27" s="1"/>
  <c r="E99" i="27" l="1"/>
  <c r="B98" i="27"/>
  <c r="C98" i="27"/>
  <c r="A100" i="27"/>
  <c r="D100" i="27" s="1" a="1"/>
  <c r="D100" i="27" s="1"/>
  <c r="E100" i="27" l="1"/>
  <c r="B99" i="27"/>
  <c r="C99" i="27"/>
  <c r="A101" i="27"/>
  <c r="D101" i="27" s="1" a="1"/>
  <c r="D101" i="27" s="1"/>
  <c r="E101" i="27" l="1"/>
  <c r="C100" i="27"/>
  <c r="B100" i="27"/>
  <c r="A102" i="27"/>
  <c r="D102" i="27" s="1" a="1"/>
  <c r="D102" i="27" s="1"/>
  <c r="E102" i="27" l="1"/>
  <c r="B101" i="27"/>
  <c r="C101" i="27"/>
  <c r="A103" i="27"/>
  <c r="D103" i="27" s="1" a="1"/>
  <c r="D103" i="27" s="1"/>
  <c r="E103" i="27" l="1"/>
  <c r="B102" i="27"/>
  <c r="C102" i="27"/>
  <c r="A104" i="27"/>
  <c r="D104" i="27" s="1" a="1"/>
  <c r="D104" i="27" s="1"/>
  <c r="E104" i="27" l="1"/>
  <c r="C103" i="27"/>
  <c r="B103" i="27"/>
  <c r="A105" i="27"/>
  <c r="D105" i="27" s="1" a="1"/>
  <c r="D105" i="27" s="1"/>
  <c r="E105" i="27" l="1"/>
  <c r="C104" i="27"/>
  <c r="B104" i="27"/>
  <c r="A106" i="27"/>
  <c r="D106" i="27" s="1" a="1"/>
  <c r="D106" i="27" s="1"/>
  <c r="E106" i="27" l="1"/>
  <c r="B105" i="27"/>
  <c r="C105" i="27"/>
  <c r="A107" i="27"/>
  <c r="D107" i="27" s="1" a="1"/>
  <c r="D107" i="27" s="1"/>
  <c r="E107" i="27" l="1"/>
  <c r="B106" i="27"/>
  <c r="C106" i="27"/>
  <c r="A108" i="27"/>
  <c r="D108" i="27" s="1" a="1"/>
  <c r="D108" i="27" s="1"/>
  <c r="E108" i="27" l="1"/>
  <c r="C107" i="27"/>
  <c r="B107" i="27"/>
  <c r="A109" i="27"/>
  <c r="D109" i="27" s="1" a="1"/>
  <c r="D109" i="27" s="1"/>
  <c r="E109" i="27" l="1"/>
  <c r="C108" i="27"/>
  <c r="B108" i="27"/>
  <c r="A110" i="27"/>
  <c r="D110" i="27" s="1" a="1"/>
  <c r="D110" i="27" s="1"/>
  <c r="E110" i="27" l="1"/>
  <c r="B109" i="27"/>
  <c r="C109" i="27"/>
  <c r="A111" i="27"/>
  <c r="D111" i="27" s="1" a="1"/>
  <c r="D111" i="27" s="1"/>
  <c r="E111" i="27" l="1"/>
  <c r="B110" i="27"/>
  <c r="C110" i="27"/>
  <c r="A112" i="27"/>
  <c r="D112" i="27" s="1" a="1"/>
  <c r="D112" i="27" s="1"/>
  <c r="E112" i="27" l="1"/>
  <c r="B111" i="27"/>
  <c r="C111" i="27"/>
  <c r="A113" i="27"/>
  <c r="D113" i="27" s="1" a="1"/>
  <c r="D113" i="27" s="1"/>
  <c r="E113" i="27" l="1"/>
  <c r="C112" i="27"/>
  <c r="B112" i="27"/>
  <c r="A114" i="27"/>
  <c r="D114" i="27" s="1" a="1"/>
  <c r="D114" i="27" s="1"/>
  <c r="E114" i="27" l="1"/>
  <c r="B113" i="27"/>
  <c r="C113" i="27"/>
  <c r="A115" i="27"/>
  <c r="D115" i="27" s="1" a="1"/>
  <c r="D115" i="27" s="1"/>
  <c r="E115" i="27" l="1"/>
  <c r="B114" i="27"/>
  <c r="C114" i="27"/>
  <c r="A116" i="27"/>
  <c r="D116" i="27" s="1" a="1"/>
  <c r="D116" i="27" s="1"/>
  <c r="E116" i="27" l="1"/>
  <c r="B115" i="27"/>
  <c r="C115" i="27"/>
  <c r="A117" i="27"/>
  <c r="D117" i="27" s="1" a="1"/>
  <c r="D117" i="27" s="1"/>
  <c r="E117" i="27" l="1"/>
  <c r="C116" i="27"/>
  <c r="B116" i="27"/>
  <c r="A118" i="27"/>
  <c r="D118" i="27" s="1" a="1"/>
  <c r="D118" i="27" s="1"/>
  <c r="E118" i="27" l="1"/>
  <c r="B117" i="27"/>
  <c r="C117" i="27"/>
  <c r="A119" i="27"/>
  <c r="D119" i="27" s="1" a="1"/>
  <c r="D119" i="27" s="1"/>
  <c r="E119" i="27" l="1"/>
  <c r="B118" i="27"/>
  <c r="C118" i="27"/>
  <c r="A120" i="27"/>
  <c r="D120" i="27" s="1" a="1"/>
  <c r="D120" i="27" s="1"/>
  <c r="E120" i="27" l="1"/>
  <c r="B119" i="27"/>
  <c r="C119" i="27"/>
  <c r="A121" i="27"/>
  <c r="D121" i="27" s="1" a="1"/>
  <c r="D121" i="27" s="1"/>
  <c r="E121" i="27" l="1"/>
  <c r="C120" i="27"/>
  <c r="B120" i="27"/>
  <c r="A122" i="27"/>
  <c r="D122" i="27" s="1" a="1"/>
  <c r="D122" i="27" s="1"/>
  <c r="E122" i="27" l="1"/>
  <c r="B121" i="27"/>
  <c r="C121" i="27"/>
  <c r="A123" i="27"/>
  <c r="D123" i="27" s="1" a="1"/>
  <c r="D123" i="27" s="1"/>
  <c r="E123" i="27" l="1"/>
  <c r="B122" i="27"/>
  <c r="C122" i="27"/>
  <c r="A124" i="27"/>
  <c r="D124" i="27" s="1" a="1"/>
  <c r="D124" i="27" s="1"/>
  <c r="E124" i="27" l="1"/>
  <c r="C123" i="27"/>
  <c r="B123" i="27"/>
  <c r="A125" i="27"/>
  <c r="D125" i="27" s="1" a="1"/>
  <c r="D125" i="27" s="1"/>
  <c r="E125" i="27" l="1"/>
  <c r="C124" i="27"/>
  <c r="B124" i="27"/>
  <c r="A126" i="27"/>
  <c r="D126" i="27" s="1" a="1"/>
  <c r="D126" i="27" s="1"/>
  <c r="E126" i="27" l="1"/>
  <c r="B125" i="27"/>
  <c r="C125" i="27"/>
  <c r="A127" i="27"/>
  <c r="D127" i="27" s="1" a="1"/>
  <c r="D127" i="27" s="1"/>
  <c r="E127" i="27" l="1"/>
  <c r="B126" i="27"/>
  <c r="C126" i="27"/>
  <c r="A128" i="27"/>
  <c r="D128" i="27" s="1" a="1"/>
  <c r="D128" i="27" s="1"/>
  <c r="E128" i="27" l="1"/>
  <c r="B127" i="27"/>
  <c r="C127" i="27"/>
  <c r="A129" i="27"/>
  <c r="D129" i="27" s="1" a="1"/>
  <c r="D129" i="27" s="1"/>
  <c r="E129" i="27" l="1"/>
  <c r="C128" i="27"/>
  <c r="B128" i="27"/>
  <c r="A130" i="27"/>
  <c r="D130" i="27" s="1" a="1"/>
  <c r="D130" i="27" s="1"/>
  <c r="E130" i="27" l="1"/>
  <c r="B129" i="27"/>
  <c r="C129" i="27"/>
  <c r="A131" i="27"/>
  <c r="D131" i="27" s="1" a="1"/>
  <c r="D131" i="27" s="1"/>
  <c r="E131" i="27" l="1"/>
  <c r="B130" i="27"/>
  <c r="C130" i="27"/>
  <c r="A132" i="27"/>
  <c r="D132" i="27" s="1" a="1"/>
  <c r="D132" i="27" s="1"/>
  <c r="E132" i="27" l="1"/>
  <c r="B131" i="27"/>
  <c r="C131" i="27"/>
  <c r="A133" i="27"/>
  <c r="D133" i="27" s="1" a="1"/>
  <c r="D133" i="27" s="1"/>
  <c r="E133" i="27" l="1"/>
  <c r="C132" i="27"/>
  <c r="B132" i="27"/>
  <c r="A134" i="27"/>
  <c r="D134" i="27" s="1" a="1"/>
  <c r="D134" i="27" s="1"/>
  <c r="E134" i="27" l="1"/>
  <c r="B133" i="27"/>
  <c r="C133" i="27"/>
  <c r="A135" i="27"/>
  <c r="D135" i="27" s="1" a="1"/>
  <c r="D135" i="27" s="1"/>
  <c r="E135" i="27" l="1"/>
  <c r="B134" i="27"/>
  <c r="C134" i="27"/>
  <c r="A136" i="27"/>
  <c r="D136" i="27" s="1" a="1"/>
  <c r="D136" i="27" s="1"/>
  <c r="E136" i="27" l="1"/>
  <c r="B135" i="27"/>
  <c r="C135" i="27"/>
  <c r="A137" i="27"/>
  <c r="D137" i="27" s="1" a="1"/>
  <c r="D137" i="27" s="1"/>
  <c r="E137" i="27" l="1"/>
  <c r="C136" i="27"/>
  <c r="B136" i="27"/>
  <c r="A138" i="27"/>
  <c r="D138" i="27" s="1" a="1"/>
  <c r="D138" i="27" s="1"/>
  <c r="E138" i="27" l="1"/>
  <c r="B137" i="27"/>
  <c r="C137" i="27"/>
  <c r="A139" i="27"/>
  <c r="D139" i="27" s="1" a="1"/>
  <c r="D139" i="27" s="1"/>
  <c r="E139" i="27" l="1"/>
  <c r="B138" i="27"/>
  <c r="C138" i="27"/>
  <c r="A140" i="27"/>
  <c r="D140" i="27" s="1" a="1"/>
  <c r="D140" i="27" s="1"/>
  <c r="E140" i="27" l="1"/>
  <c r="C139" i="27"/>
  <c r="B139" i="27"/>
  <c r="A141" i="27"/>
  <c r="D141" i="27" s="1" a="1"/>
  <c r="D141" i="27" s="1"/>
  <c r="E141" i="27" l="1"/>
  <c r="C140" i="27"/>
  <c r="B140" i="27"/>
  <c r="A142" i="27"/>
  <c r="D142" i="27" s="1" a="1"/>
  <c r="D142" i="27" s="1"/>
  <c r="E142" i="27" l="1"/>
  <c r="B141" i="27"/>
  <c r="C141" i="27"/>
  <c r="A143" i="27"/>
  <c r="D143" i="27" s="1" a="1"/>
  <c r="D143" i="27" s="1"/>
  <c r="E143" i="27" l="1"/>
  <c r="B142" i="27"/>
  <c r="C142" i="27"/>
  <c r="A144" i="27"/>
  <c r="D144" i="27" s="1" a="1"/>
  <c r="D144" i="27" s="1"/>
  <c r="E144" i="27" l="1"/>
  <c r="B143" i="27"/>
  <c r="C143" i="27"/>
  <c r="A145" i="27"/>
  <c r="D145" i="27" s="1" a="1"/>
  <c r="D145" i="27" s="1"/>
  <c r="E145" i="27" l="1"/>
  <c r="C144" i="27"/>
  <c r="B144" i="27"/>
  <c r="A146" i="27"/>
  <c r="D146" i="27" s="1" a="1"/>
  <c r="D146" i="27" s="1"/>
  <c r="E146" i="27" l="1"/>
  <c r="B145" i="27"/>
  <c r="C145" i="27"/>
  <c r="A147" i="27"/>
  <c r="D147" i="27" s="1" a="1"/>
  <c r="D147" i="27" s="1"/>
  <c r="E147" i="27" l="1"/>
  <c r="B146" i="27"/>
  <c r="C146" i="27"/>
  <c r="A148" i="27"/>
  <c r="D148" i="27" s="1" a="1"/>
  <c r="D148" i="27" s="1"/>
  <c r="E148" i="27" l="1"/>
  <c r="B147" i="27"/>
  <c r="C147" i="27"/>
  <c r="A149" i="27"/>
  <c r="D149" i="27" s="1" a="1"/>
  <c r="D149" i="27" s="1"/>
  <c r="E149" i="27" l="1"/>
  <c r="C148" i="27"/>
  <c r="B148" i="27"/>
  <c r="A150" i="27"/>
  <c r="D150" i="27" s="1" a="1"/>
  <c r="D150" i="27" s="1"/>
  <c r="E150" i="27" l="1"/>
  <c r="B149" i="27"/>
  <c r="C149" i="27"/>
  <c r="A151" i="27"/>
  <c r="D151" i="27" s="1" a="1"/>
  <c r="D151" i="27" s="1"/>
  <c r="E151" i="27" l="1"/>
  <c r="B150" i="27"/>
  <c r="C150" i="27"/>
  <c r="A152" i="27"/>
  <c r="D152" i="27" s="1" a="1"/>
  <c r="D152" i="27" s="1"/>
  <c r="E152" i="27" l="1"/>
  <c r="C151" i="27"/>
  <c r="B151" i="27"/>
  <c r="A153" i="27"/>
  <c r="D153" i="27" s="1" a="1"/>
  <c r="D153" i="27" s="1"/>
  <c r="E153" i="27" l="1"/>
  <c r="C152" i="27"/>
  <c r="B152" i="27"/>
  <c r="A154" i="27"/>
  <c r="D154" i="27" s="1" a="1"/>
  <c r="D154" i="27" s="1"/>
  <c r="E154" i="27" l="1"/>
  <c r="B153" i="27"/>
  <c r="C153" i="27"/>
  <c r="A155" i="27"/>
  <c r="D155" i="27" s="1" a="1"/>
  <c r="D155" i="27" s="1"/>
  <c r="E155" i="27" l="1"/>
  <c r="B154" i="27"/>
  <c r="C154" i="27"/>
  <c r="A156" i="27"/>
  <c r="D156" i="27" s="1" a="1"/>
  <c r="D156" i="27" s="1"/>
  <c r="E156" i="27" l="1"/>
  <c r="C155" i="27"/>
  <c r="B155" i="27"/>
  <c r="A157" i="27"/>
  <c r="D157" i="27" s="1" a="1"/>
  <c r="D157" i="27" s="1"/>
  <c r="E157" i="27" l="1"/>
  <c r="C156" i="27"/>
  <c r="B156" i="27"/>
  <c r="A158" i="27"/>
  <c r="D158" i="27" s="1" a="1"/>
  <c r="D158" i="27" s="1"/>
  <c r="E158" i="27" l="1"/>
  <c r="B157" i="27"/>
  <c r="C157" i="27"/>
  <c r="A159" i="27"/>
  <c r="D159" i="27" s="1" a="1"/>
  <c r="D159" i="27" s="1"/>
  <c r="E159" i="27" l="1"/>
  <c r="B158" i="27"/>
  <c r="C158" i="27"/>
  <c r="A160" i="27"/>
  <c r="D160" i="27" s="1" a="1"/>
  <c r="D160" i="27" s="1"/>
  <c r="E160" i="27" l="1"/>
  <c r="B159" i="27"/>
  <c r="C159" i="27"/>
  <c r="A161" i="27"/>
  <c r="D161" i="27" s="1" a="1"/>
  <c r="D161" i="27" s="1"/>
  <c r="E161" i="27" l="1"/>
  <c r="C160" i="27"/>
  <c r="B160" i="27"/>
  <c r="A162" i="27"/>
  <c r="D162" i="27" s="1" a="1"/>
  <c r="D162" i="27" s="1"/>
  <c r="E162" i="27" l="1"/>
  <c r="B161" i="27"/>
  <c r="C161" i="27"/>
  <c r="A163" i="27"/>
  <c r="D163" i="27" s="1" a="1"/>
  <c r="D163" i="27" s="1"/>
  <c r="E163" i="27" l="1"/>
  <c r="B162" i="27"/>
  <c r="C162" i="27"/>
  <c r="A164" i="27"/>
  <c r="D164" i="27" s="1" a="1"/>
  <c r="D164" i="27" s="1"/>
  <c r="E164" i="27" l="1"/>
  <c r="B163" i="27"/>
  <c r="C163" i="27"/>
  <c r="A165" i="27"/>
  <c r="D165" i="27" s="1" a="1"/>
  <c r="D165" i="27" s="1"/>
  <c r="E165" i="27" l="1"/>
  <c r="C164" i="27"/>
  <c r="B164" i="27"/>
  <c r="A166" i="27"/>
  <c r="D166" i="27" s="1" a="1"/>
  <c r="D166" i="27" s="1"/>
  <c r="E166" i="27" l="1"/>
  <c r="B165" i="27"/>
  <c r="C165" i="27"/>
  <c r="A167" i="27"/>
  <c r="D167" i="27" s="1" a="1"/>
  <c r="D167" i="27" s="1"/>
  <c r="E167" i="27" l="1"/>
  <c r="B166" i="27"/>
  <c r="C166" i="27"/>
  <c r="A168" i="27"/>
  <c r="D168" i="27" s="1" a="1"/>
  <c r="D168" i="27" s="1"/>
  <c r="E168" i="27" l="1"/>
  <c r="C167" i="27"/>
  <c r="B167" i="27"/>
  <c r="A169" i="27"/>
  <c r="D169" i="27" s="1" a="1"/>
  <c r="D169" i="27" s="1"/>
  <c r="E169" i="27" l="1"/>
  <c r="C168" i="27"/>
  <c r="B168" i="27"/>
  <c r="A170" i="27"/>
  <c r="D170" i="27" s="1" a="1"/>
  <c r="D170" i="27" s="1"/>
  <c r="E170" i="27" l="1"/>
  <c r="B169" i="27"/>
  <c r="C169" i="27"/>
  <c r="A171" i="27"/>
  <c r="D171" i="27" s="1" a="1"/>
  <c r="D171" i="27" s="1"/>
  <c r="E171" i="27" l="1"/>
  <c r="B170" i="27"/>
  <c r="C170" i="27"/>
  <c r="A172" i="27"/>
  <c r="D172" i="27" s="1" a="1"/>
  <c r="D172" i="27" s="1"/>
  <c r="E172" i="27" l="1"/>
  <c r="C171" i="27"/>
  <c r="B171" i="27"/>
  <c r="A173" i="27"/>
  <c r="D173" i="27" s="1" a="1"/>
  <c r="D173" i="27" s="1"/>
  <c r="E173" i="27" l="1"/>
  <c r="C172" i="27"/>
  <c r="B172" i="27"/>
  <c r="A174" i="27"/>
  <c r="D174" i="27" s="1" a="1"/>
  <c r="D174" i="27" s="1"/>
  <c r="E174" i="27" l="1"/>
  <c r="B173" i="27"/>
  <c r="C173" i="27"/>
  <c r="A175" i="27"/>
  <c r="D175" i="27" s="1" a="1"/>
  <c r="D175" i="27" s="1"/>
  <c r="E175" i="27" l="1"/>
  <c r="B174" i="27"/>
  <c r="C174" i="27"/>
  <c r="A176" i="27"/>
  <c r="D176" i="27" s="1" a="1"/>
  <c r="D176" i="27" s="1"/>
  <c r="E176" i="27" l="1"/>
  <c r="B175" i="27"/>
  <c r="C175" i="27"/>
  <c r="A177" i="27"/>
  <c r="D177" i="27" s="1" a="1"/>
  <c r="D177" i="27" s="1"/>
  <c r="E177" i="27" l="1"/>
  <c r="C176" i="27"/>
  <c r="B176" i="27"/>
  <c r="A178" i="27"/>
  <c r="D178" i="27" s="1" a="1"/>
  <c r="D178" i="27" s="1"/>
  <c r="E178" i="27" l="1"/>
  <c r="B177" i="27"/>
  <c r="C177" i="27"/>
  <c r="A179" i="27"/>
  <c r="D179" i="27" s="1" a="1"/>
  <c r="D179" i="27" s="1"/>
  <c r="E179" i="27" l="1"/>
  <c r="B178" i="27"/>
  <c r="C178" i="27"/>
  <c r="A180" i="27"/>
  <c r="D180" i="27" s="1" a="1"/>
  <c r="D180" i="27" s="1"/>
  <c r="E180" i="27" l="1"/>
  <c r="B179" i="27"/>
  <c r="C179" i="27"/>
  <c r="A181" i="27"/>
  <c r="D181" i="27" s="1" a="1"/>
  <c r="D181" i="27" s="1"/>
  <c r="E181" i="27" l="1"/>
  <c r="C180" i="27"/>
  <c r="B180" i="27"/>
  <c r="A182" i="27"/>
  <c r="D182" i="27" s="1" a="1"/>
  <c r="D182" i="27" s="1"/>
  <c r="E182" i="27" l="1"/>
  <c r="B181" i="27"/>
  <c r="C181" i="27"/>
  <c r="A183" i="27"/>
  <c r="D183" i="27" s="1" a="1"/>
  <c r="D183" i="27" s="1"/>
  <c r="E183" i="27" l="1"/>
  <c r="B182" i="27"/>
  <c r="C182" i="27"/>
  <c r="A184" i="27"/>
  <c r="D184" i="27" s="1" a="1"/>
  <c r="D184" i="27" s="1"/>
  <c r="E184" i="27" l="1"/>
  <c r="B183" i="27"/>
  <c r="C183" i="27"/>
  <c r="A185" i="27"/>
  <c r="D185" i="27" s="1" a="1"/>
  <c r="D185" i="27" s="1"/>
  <c r="E185" i="27" l="1"/>
  <c r="C184" i="27"/>
  <c r="B184" i="27"/>
  <c r="A186" i="27"/>
  <c r="D186" i="27" s="1" a="1"/>
  <c r="D186" i="27" s="1"/>
  <c r="E186" i="27" l="1"/>
  <c r="B185" i="27"/>
  <c r="C185" i="27"/>
  <c r="A187" i="27"/>
  <c r="D187" i="27" s="1" a="1"/>
  <c r="D187" i="27" s="1"/>
  <c r="E187" i="27" l="1"/>
  <c r="B186" i="27"/>
  <c r="C186" i="27"/>
  <c r="A188" i="27"/>
  <c r="D188" i="27" s="1" a="1"/>
  <c r="D188" i="27" s="1"/>
  <c r="E188" i="27" l="1"/>
  <c r="C187" i="27"/>
  <c r="B187" i="27"/>
  <c r="A189" i="27"/>
  <c r="D189" i="27" s="1" a="1"/>
  <c r="D189" i="27" s="1"/>
  <c r="E189" i="27" l="1"/>
  <c r="C188" i="27"/>
  <c r="B188" i="27"/>
  <c r="A190" i="27"/>
  <c r="D190" i="27" s="1" a="1"/>
  <c r="D190" i="27" s="1"/>
  <c r="E190" i="27" l="1"/>
  <c r="B189" i="27"/>
  <c r="C189" i="27"/>
  <c r="A191" i="27"/>
  <c r="D191" i="27" s="1" a="1"/>
  <c r="D191" i="27" s="1"/>
  <c r="E191" i="27" l="1"/>
  <c r="B190" i="27"/>
  <c r="C190" i="27"/>
  <c r="A192" i="27"/>
  <c r="D192" i="27" s="1" a="1"/>
  <c r="D192" i="27" s="1"/>
  <c r="E192" i="27" l="1"/>
  <c r="B191" i="27"/>
  <c r="C191" i="27"/>
  <c r="A193" i="27"/>
  <c r="D193" i="27" s="1" a="1"/>
  <c r="D193" i="27" s="1"/>
  <c r="E193" i="27" l="1"/>
  <c r="C192" i="27"/>
  <c r="B192" i="27"/>
  <c r="A194" i="27"/>
  <c r="D194" i="27" s="1" a="1"/>
  <c r="D194" i="27" s="1"/>
  <c r="E194" i="27" l="1"/>
  <c r="B193" i="27"/>
  <c r="C193" i="27"/>
  <c r="A195" i="27"/>
  <c r="D195" i="27" s="1" a="1"/>
  <c r="D195" i="27" s="1"/>
  <c r="E195" i="27" l="1"/>
  <c r="B194" i="27"/>
  <c r="C194" i="27"/>
  <c r="A196" i="27"/>
  <c r="D196" i="27" s="1" a="1"/>
  <c r="D196" i="27" s="1"/>
  <c r="E196" i="27" l="1"/>
  <c r="B195" i="27"/>
  <c r="C195" i="27"/>
  <c r="A197" i="27"/>
  <c r="D197" i="27" s="1" a="1"/>
  <c r="D197" i="27" s="1"/>
  <c r="E197" i="27" l="1"/>
  <c r="C196" i="27"/>
  <c r="B196" i="27"/>
  <c r="A198" i="27"/>
  <c r="D198" i="27" s="1" a="1"/>
  <c r="D198" i="27" s="1"/>
  <c r="E198" i="27" l="1"/>
  <c r="B197" i="27"/>
  <c r="C197" i="27"/>
  <c r="A199" i="27"/>
  <c r="D199" i="27" s="1" a="1"/>
  <c r="D199" i="27" s="1"/>
  <c r="E199" i="27" l="1"/>
  <c r="B198" i="27"/>
  <c r="C198" i="27"/>
  <c r="A200" i="27"/>
  <c r="D200" i="27" s="1" a="1"/>
  <c r="D200" i="27" s="1"/>
  <c r="E200" i="27" l="1"/>
  <c r="B199" i="27"/>
  <c r="C199" i="27"/>
  <c r="A201" i="27"/>
  <c r="D201" i="27" s="1" a="1"/>
  <c r="D201" i="27" s="1"/>
  <c r="E201" i="27" l="1"/>
  <c r="C200" i="27"/>
  <c r="B200" i="27"/>
  <c r="A202" i="27"/>
  <c r="D202" i="27" s="1" a="1"/>
  <c r="D202" i="27" s="1"/>
  <c r="E202" i="27" l="1"/>
  <c r="B201" i="27"/>
  <c r="C201" i="27"/>
  <c r="A203" i="27"/>
  <c r="D203" i="27" s="1" a="1"/>
  <c r="D203" i="27" s="1"/>
  <c r="E203" i="27" l="1"/>
  <c r="B202" i="27"/>
  <c r="C202" i="27"/>
  <c r="A204" i="27"/>
  <c r="D204" i="27" s="1" a="1"/>
  <c r="D204" i="27" s="1"/>
  <c r="E204" i="27" l="1"/>
  <c r="C203" i="27"/>
  <c r="B203" i="27"/>
  <c r="A205" i="27"/>
  <c r="D205" i="27" s="1" a="1"/>
  <c r="D205" i="27" s="1"/>
  <c r="E205" i="27" l="1"/>
  <c r="C204" i="27"/>
  <c r="B204" i="27"/>
  <c r="A206" i="27"/>
  <c r="D206" i="27" s="1" a="1"/>
  <c r="D206" i="27" s="1"/>
  <c r="E206" i="27" l="1"/>
  <c r="B205" i="27"/>
  <c r="C205" i="27"/>
  <c r="A207" i="27"/>
  <c r="D207" i="27" s="1" a="1"/>
  <c r="D207" i="27" s="1"/>
  <c r="E207" i="27" l="1"/>
  <c r="B206" i="27"/>
  <c r="C206" i="27"/>
  <c r="A208" i="27"/>
  <c r="D208" i="27" s="1" a="1"/>
  <c r="D208" i="27" s="1"/>
  <c r="E208" i="27" l="1"/>
  <c r="B207" i="27"/>
  <c r="C207" i="27"/>
  <c r="A209" i="27"/>
  <c r="D209" i="27" s="1" a="1"/>
  <c r="D209" i="27" s="1"/>
  <c r="E209" i="27" l="1"/>
  <c r="C208" i="27"/>
  <c r="B208" i="27"/>
  <c r="A210" i="27"/>
  <c r="D210" i="27" s="1" a="1"/>
  <c r="D210" i="27" s="1"/>
  <c r="E210" i="27" l="1"/>
  <c r="B209" i="27"/>
  <c r="C209" i="27"/>
  <c r="A211" i="27"/>
  <c r="D211" i="27" s="1" a="1"/>
  <c r="D211" i="27" s="1"/>
  <c r="E211" i="27" l="1"/>
  <c r="B210" i="27"/>
  <c r="C210" i="27"/>
  <c r="A212" i="27"/>
  <c r="D212" i="27" s="1" a="1"/>
  <c r="D212" i="27" s="1"/>
  <c r="E212" i="27" l="1"/>
  <c r="B211" i="27"/>
  <c r="C211" i="27"/>
  <c r="A213" i="27"/>
  <c r="D213" i="27" s="1" a="1"/>
  <c r="D213" i="27" s="1"/>
  <c r="E213" i="27" l="1"/>
  <c r="C212" i="27"/>
  <c r="B212" i="27"/>
  <c r="A214" i="27"/>
  <c r="D214" i="27" s="1" a="1"/>
  <c r="D214" i="27" s="1"/>
  <c r="E214" i="27" l="1"/>
  <c r="B213" i="27"/>
  <c r="C213" i="27"/>
  <c r="A215" i="27"/>
  <c r="D215" i="27" s="1" a="1"/>
  <c r="D215" i="27" s="1"/>
  <c r="E215" i="27" l="1"/>
  <c r="B214" i="27"/>
  <c r="C214" i="27"/>
  <c r="A216" i="27"/>
  <c r="D216" i="27" s="1" a="1"/>
  <c r="D216" i="27" s="1"/>
  <c r="E216" i="27" l="1"/>
  <c r="B215" i="27"/>
  <c r="C215" i="27"/>
  <c r="A217" i="27"/>
  <c r="D217" i="27" s="1" a="1"/>
  <c r="D217" i="27" s="1"/>
  <c r="E217" i="27" l="1"/>
  <c r="C216" i="27"/>
  <c r="B216" i="27"/>
  <c r="A218" i="27"/>
  <c r="D218" i="27" s="1" a="1"/>
  <c r="D218" i="27" s="1"/>
  <c r="E218" i="27" l="1"/>
  <c r="B217" i="27"/>
  <c r="C217" i="27"/>
  <c r="A219" i="27"/>
  <c r="D219" i="27" s="1" a="1"/>
  <c r="D219" i="27" s="1"/>
  <c r="E219" i="27" l="1"/>
  <c r="B218" i="27"/>
  <c r="C218" i="27"/>
  <c r="A220" i="27"/>
  <c r="D220" i="27" s="1" a="1"/>
  <c r="D220" i="27" s="1"/>
  <c r="E220" i="27" l="1"/>
  <c r="C219" i="27"/>
  <c r="B219" i="27"/>
  <c r="A221" i="27"/>
  <c r="D221" i="27" s="1" a="1"/>
  <c r="D221" i="27" s="1"/>
  <c r="E221" i="27" l="1"/>
  <c r="C220" i="27"/>
  <c r="B220" i="27"/>
  <c r="A222" i="27"/>
  <c r="D222" i="27" s="1" a="1"/>
  <c r="D222" i="27" s="1"/>
  <c r="E222" i="27" l="1"/>
  <c r="B221" i="27"/>
  <c r="C221" i="27"/>
  <c r="A223" i="27"/>
  <c r="D223" i="27" s="1" a="1"/>
  <c r="D223" i="27" s="1"/>
  <c r="E223" i="27" l="1"/>
  <c r="B222" i="27"/>
  <c r="C222" i="27"/>
  <c r="A224" i="27"/>
  <c r="D224" i="27" s="1" a="1"/>
  <c r="D224" i="27" s="1"/>
  <c r="E224" i="27" l="1"/>
  <c r="B223" i="27"/>
  <c r="C223" i="27"/>
  <c r="A225" i="27"/>
  <c r="D225" i="27" s="1" a="1"/>
  <c r="D225" i="27" s="1"/>
  <c r="E225" i="27" l="1"/>
  <c r="C224" i="27"/>
  <c r="B224" i="27"/>
  <c r="A226" i="27"/>
  <c r="D226" i="27" s="1" a="1"/>
  <c r="D226" i="27" s="1"/>
  <c r="E226" i="27" l="1"/>
  <c r="B225" i="27"/>
  <c r="C225" i="27"/>
  <c r="A227" i="27"/>
  <c r="D227" i="27" s="1" a="1"/>
  <c r="D227" i="27" s="1"/>
  <c r="E227" i="27" l="1"/>
  <c r="B226" i="27"/>
  <c r="C226" i="27"/>
  <c r="A228" i="27"/>
  <c r="D228" i="27" s="1" a="1"/>
  <c r="D228" i="27" s="1"/>
  <c r="E228" i="27" l="1"/>
  <c r="B227" i="27"/>
  <c r="C227" i="27"/>
  <c r="A229" i="27"/>
  <c r="D229" i="27" s="1" a="1"/>
  <c r="D229" i="27" s="1"/>
  <c r="E229" i="27" l="1"/>
  <c r="C228" i="27"/>
  <c r="B228" i="27"/>
  <c r="A230" i="27"/>
  <c r="D230" i="27" s="1" a="1"/>
  <c r="D230" i="27" s="1"/>
  <c r="E230" i="27" l="1"/>
  <c r="B229" i="27"/>
  <c r="C229" i="27"/>
  <c r="A231" i="27"/>
  <c r="D231" i="27" s="1" a="1"/>
  <c r="D231" i="27" s="1"/>
  <c r="E231" i="27" l="1"/>
  <c r="B230" i="27"/>
  <c r="C230" i="27"/>
  <c r="A232" i="27"/>
  <c r="D232" i="27" s="1" a="1"/>
  <c r="D232" i="27" s="1"/>
  <c r="E232" i="27" l="1"/>
  <c r="C231" i="27"/>
  <c r="B231" i="27"/>
  <c r="A233" i="27"/>
  <c r="D233" i="27" s="1" a="1"/>
  <c r="D233" i="27" s="1"/>
  <c r="E233" i="27" l="1"/>
  <c r="C232" i="27"/>
  <c r="B232" i="27"/>
  <c r="A234" i="27"/>
  <c r="D234" i="27" s="1" a="1"/>
  <c r="D234" i="27" s="1"/>
  <c r="E234" i="27" l="1"/>
  <c r="B233" i="27"/>
  <c r="C233" i="27"/>
  <c r="A235" i="27"/>
  <c r="D235" i="27" s="1" a="1"/>
  <c r="D235" i="27" s="1"/>
  <c r="E235" i="27" l="1"/>
  <c r="B234" i="27"/>
  <c r="C234" i="27"/>
  <c r="A236" i="27"/>
  <c r="D236" i="27" s="1" a="1"/>
  <c r="D236" i="27" s="1"/>
  <c r="E236" i="27" l="1"/>
  <c r="C235" i="27"/>
  <c r="B235" i="27"/>
  <c r="A237" i="27"/>
  <c r="D237" i="27" s="1" a="1"/>
  <c r="D237" i="27" s="1"/>
  <c r="E237" i="27" l="1"/>
  <c r="C236" i="27"/>
  <c r="B236" i="27"/>
  <c r="A238" i="27"/>
  <c r="D238" i="27" s="1" a="1"/>
  <c r="D238" i="27" s="1"/>
  <c r="E238" i="27" l="1"/>
  <c r="B237" i="27"/>
  <c r="C237" i="27"/>
  <c r="A239" i="27"/>
  <c r="D239" i="27" s="1" a="1"/>
  <c r="D239" i="27" s="1"/>
  <c r="E239" i="27" l="1"/>
  <c r="B238" i="27"/>
  <c r="C238" i="27"/>
  <c r="A240" i="27"/>
  <c r="D240" i="27" s="1" a="1"/>
  <c r="D240" i="27" s="1"/>
  <c r="E240" i="27" l="1"/>
  <c r="B239" i="27"/>
  <c r="C239" i="27"/>
  <c r="A241" i="27"/>
  <c r="D241" i="27" s="1" a="1"/>
  <c r="D241" i="27" s="1"/>
  <c r="E241" i="27" l="1"/>
  <c r="C240" i="27"/>
  <c r="B240" i="27"/>
  <c r="A242" i="27"/>
  <c r="D242" i="27" s="1" a="1"/>
  <c r="D242" i="27" s="1"/>
  <c r="E242" i="27" l="1"/>
  <c r="B241" i="27"/>
  <c r="C241" i="27"/>
  <c r="A243" i="27"/>
  <c r="D243" i="27" s="1" a="1"/>
  <c r="D243" i="27" s="1"/>
  <c r="E243" i="27" l="1"/>
  <c r="B242" i="27"/>
  <c r="C242" i="27"/>
  <c r="A244" i="27"/>
  <c r="D244" i="27" s="1" a="1"/>
  <c r="D244" i="27" s="1"/>
  <c r="E244" i="27" l="1"/>
  <c r="B243" i="27"/>
  <c r="C243" i="27"/>
  <c r="A245" i="27"/>
  <c r="D245" i="27" s="1" a="1"/>
  <c r="D245" i="27" s="1"/>
  <c r="E245" i="27" l="1"/>
  <c r="C244" i="27"/>
  <c r="B244" i="27"/>
  <c r="A246" i="27"/>
  <c r="D246" i="27" s="1" a="1"/>
  <c r="D246" i="27" s="1"/>
  <c r="E246" i="27" l="1"/>
  <c r="B245" i="27"/>
  <c r="C245" i="27"/>
  <c r="A247" i="27"/>
  <c r="D247" i="27" s="1" a="1"/>
  <c r="D247" i="27" s="1"/>
  <c r="E247" i="27" l="1"/>
  <c r="B246" i="27"/>
  <c r="C246" i="27"/>
  <c r="A248" i="27"/>
  <c r="D248" i="27" s="1" a="1"/>
  <c r="D248" i="27" s="1"/>
  <c r="E248" i="27" l="1"/>
  <c r="B247" i="27"/>
  <c r="C247" i="27"/>
  <c r="A249" i="27"/>
  <c r="D249" i="27" s="1" a="1"/>
  <c r="D249" i="27" s="1"/>
  <c r="E249" i="27" l="1"/>
  <c r="C248" i="27"/>
  <c r="B248" i="27"/>
  <c r="A250" i="27"/>
  <c r="D250" i="27" s="1" a="1"/>
  <c r="D250" i="27" s="1"/>
  <c r="E250" i="27" l="1"/>
  <c r="B249" i="27"/>
  <c r="C249" i="27"/>
  <c r="A251" i="27"/>
  <c r="D251" i="27" s="1" a="1"/>
  <c r="D251" i="27" s="1"/>
  <c r="E251" i="27" l="1"/>
  <c r="B250" i="27"/>
  <c r="C250" i="27"/>
  <c r="A252" i="27"/>
  <c r="D252" i="27" s="1" a="1"/>
  <c r="D252" i="27" s="1"/>
  <c r="E252" i="27" l="1"/>
  <c r="C251" i="27"/>
  <c r="B251" i="27"/>
  <c r="A253" i="27"/>
  <c r="D253" i="27" s="1" a="1"/>
  <c r="D253" i="27" s="1"/>
  <c r="E253" i="27" l="1"/>
  <c r="C252" i="27"/>
  <c r="B252" i="27"/>
  <c r="A254" i="27"/>
  <c r="D254" i="27" s="1" a="1"/>
  <c r="D254" i="27" s="1"/>
  <c r="E254" i="27" l="1"/>
  <c r="B253" i="27"/>
  <c r="C253" i="27"/>
  <c r="A255" i="27"/>
  <c r="D255" i="27" s="1" a="1"/>
  <c r="D255" i="27" s="1"/>
  <c r="E255" i="27" l="1"/>
  <c r="B254" i="27"/>
  <c r="C254" i="27"/>
  <c r="A256" i="27"/>
  <c r="D256" i="27" s="1" a="1"/>
  <c r="D256" i="27" s="1"/>
  <c r="E256" i="27" l="1"/>
  <c r="B255" i="27"/>
  <c r="C255" i="27"/>
  <c r="A257" i="27"/>
  <c r="D257" i="27" s="1" a="1"/>
  <c r="D257" i="27" s="1"/>
  <c r="E257" i="27" l="1"/>
  <c r="C256" i="27"/>
  <c r="B256" i="27"/>
  <c r="A258" i="27"/>
  <c r="D258" i="27" s="1" a="1"/>
  <c r="D258" i="27" s="1"/>
  <c r="E258" i="27" l="1"/>
  <c r="B257" i="27"/>
  <c r="C257" i="27"/>
  <c r="A259" i="27"/>
  <c r="D259" i="27" s="1" a="1"/>
  <c r="D259" i="27" s="1"/>
  <c r="E259" i="27" l="1"/>
  <c r="B258" i="27"/>
  <c r="C258" i="27"/>
  <c r="A260" i="27"/>
  <c r="D260" i="27" s="1" a="1"/>
  <c r="D260" i="27" s="1"/>
  <c r="E260" i="27" l="1"/>
  <c r="B259" i="27"/>
  <c r="C259" i="27"/>
  <c r="A261" i="27"/>
  <c r="D261" i="27" s="1" a="1"/>
  <c r="D261" i="27" s="1"/>
  <c r="E261" i="27" l="1"/>
  <c r="C260" i="27"/>
  <c r="B260" i="27"/>
  <c r="A262" i="27"/>
  <c r="D262" i="27" s="1" a="1"/>
  <c r="D262" i="27" s="1"/>
  <c r="E262" i="27" l="1"/>
  <c r="B261" i="27"/>
  <c r="C261" i="27"/>
  <c r="A263" i="27"/>
  <c r="D263" i="27" s="1" a="1"/>
  <c r="D263" i="27" s="1"/>
  <c r="E263" i="27" l="1"/>
  <c r="B262" i="27"/>
  <c r="C262" i="27"/>
  <c r="A264" i="27"/>
  <c r="D264" i="27" s="1" a="1"/>
  <c r="D264" i="27" s="1"/>
  <c r="E264" i="27" l="1"/>
  <c r="B263" i="27"/>
  <c r="C263" i="27"/>
  <c r="A265" i="27"/>
  <c r="D265" i="27" s="1" a="1"/>
  <c r="D265" i="27" s="1"/>
  <c r="E265" i="27" l="1"/>
  <c r="B264" i="27"/>
  <c r="C264" i="27"/>
  <c r="A266" i="27"/>
  <c r="D266" i="27" s="1" a="1"/>
  <c r="D266" i="27" s="1"/>
  <c r="E266" i="27" l="1"/>
  <c r="B265" i="27"/>
  <c r="C265" i="27"/>
  <c r="A267" i="27"/>
  <c r="D267" i="27" s="1" a="1"/>
  <c r="D267" i="27" s="1"/>
  <c r="E267" i="27" l="1"/>
  <c r="B266" i="27"/>
  <c r="C266" i="27"/>
  <c r="A268" i="27"/>
  <c r="D268" i="27" s="1" a="1"/>
  <c r="D268" i="27" s="1"/>
  <c r="E268" i="27" l="1"/>
  <c r="B267" i="27"/>
  <c r="C267" i="27"/>
  <c r="A269" i="27"/>
  <c r="D269" i="27" s="1" a="1"/>
  <c r="D269" i="27" s="1"/>
  <c r="E269" i="27" l="1"/>
  <c r="B268" i="27"/>
  <c r="C268" i="27"/>
  <c r="A270" i="27"/>
  <c r="D270" i="27" s="1" a="1"/>
  <c r="D270" i="27" s="1"/>
  <c r="E270" i="27" l="1"/>
  <c r="B269" i="27"/>
  <c r="C269" i="27"/>
  <c r="A271" i="27"/>
  <c r="D271" i="27" s="1" a="1"/>
  <c r="D271" i="27" s="1"/>
  <c r="E271" i="27" l="1"/>
  <c r="B270" i="27"/>
  <c r="C270" i="27"/>
  <c r="A272" i="27"/>
  <c r="D272" i="27" s="1" a="1"/>
  <c r="D272" i="27" s="1"/>
  <c r="E272" i="27" l="1"/>
  <c r="B271" i="27"/>
  <c r="C271" i="27"/>
  <c r="A273" i="27"/>
  <c r="D273" i="27" s="1" a="1"/>
  <c r="D273" i="27" s="1"/>
  <c r="E273" i="27" l="1"/>
  <c r="B272" i="27"/>
  <c r="C272" i="27"/>
  <c r="A274" i="27"/>
  <c r="D274" i="27" s="1" a="1"/>
  <c r="D274" i="27" s="1"/>
  <c r="E274" i="27" l="1"/>
  <c r="B273" i="27"/>
  <c r="C273" i="27"/>
  <c r="A275" i="27"/>
  <c r="D275" i="27" s="1" a="1"/>
  <c r="D275" i="27" s="1"/>
  <c r="E275" i="27" l="1"/>
  <c r="B274" i="27"/>
  <c r="C274" i="27"/>
  <c r="A276" i="27"/>
  <c r="D276" i="27" s="1" a="1"/>
  <c r="D276" i="27" s="1"/>
  <c r="E276" i="27" l="1"/>
  <c r="C275" i="27"/>
  <c r="B275" i="27"/>
  <c r="A277" i="27"/>
  <c r="D277" i="27" s="1" a="1"/>
  <c r="D277" i="27" s="1"/>
  <c r="E277" i="27" l="1"/>
  <c r="B276" i="27"/>
  <c r="C276" i="27"/>
  <c r="A278" i="27"/>
  <c r="D278" i="27" s="1" a="1"/>
  <c r="D278" i="27" s="1"/>
  <c r="E278" i="27" l="1"/>
  <c r="B277" i="27"/>
  <c r="C277" i="27"/>
  <c r="A279" i="27"/>
  <c r="D279" i="27" s="1" a="1"/>
  <c r="D279" i="27" s="1"/>
  <c r="E279" i="27" l="1"/>
  <c r="B278" i="27"/>
  <c r="C278" i="27"/>
  <c r="A280" i="27"/>
  <c r="D280" i="27" s="1" a="1"/>
  <c r="D280" i="27" s="1"/>
  <c r="E280" i="27" l="1"/>
  <c r="B279" i="27"/>
  <c r="C279" i="27"/>
  <c r="A281" i="27"/>
  <c r="D281" i="27" s="1" a="1"/>
  <c r="D281" i="27" s="1"/>
  <c r="E281" i="27" l="1"/>
  <c r="B280" i="27"/>
  <c r="C280" i="27"/>
  <c r="A282" i="27"/>
  <c r="D282" i="27" s="1" a="1"/>
  <c r="D282" i="27" s="1"/>
  <c r="E282" i="27" l="1"/>
  <c r="B281" i="27"/>
  <c r="C281" i="27"/>
  <c r="A283" i="27"/>
  <c r="D283" i="27" s="1" a="1"/>
  <c r="D283" i="27" s="1"/>
  <c r="E283" i="27" l="1"/>
  <c r="B282" i="27"/>
  <c r="C282" i="27"/>
  <c r="A284" i="27"/>
  <c r="D284" i="27" s="1" a="1"/>
  <c r="D284" i="27" s="1"/>
  <c r="E284" i="27" l="1"/>
  <c r="C283" i="27"/>
  <c r="B283" i="27"/>
  <c r="A285" i="27"/>
  <c r="D285" i="27" s="1" a="1"/>
  <c r="D285" i="27" s="1"/>
  <c r="E285" i="27" l="1"/>
  <c r="B284" i="27"/>
  <c r="C284" i="27"/>
  <c r="A286" i="27"/>
  <c r="D286" i="27" s="1" a="1"/>
  <c r="D286" i="27" s="1"/>
  <c r="E286" i="27" l="1"/>
  <c r="B285" i="27"/>
  <c r="C285" i="27"/>
  <c r="A287" i="27"/>
  <c r="D287" i="27" s="1" a="1"/>
  <c r="D287" i="27" s="1"/>
  <c r="E287" i="27" l="1"/>
  <c r="B286" i="27"/>
  <c r="C286" i="27"/>
  <c r="A288" i="27"/>
  <c r="D288" i="27" s="1" a="1"/>
  <c r="D288" i="27" s="1"/>
  <c r="E288" i="27" l="1"/>
  <c r="B287" i="27"/>
  <c r="C287" i="27"/>
  <c r="A289" i="27"/>
  <c r="D289" i="27" s="1" a="1"/>
  <c r="D289" i="27" s="1"/>
  <c r="E289" i="27" l="1"/>
  <c r="B288" i="27"/>
  <c r="C288" i="27"/>
  <c r="A290" i="27"/>
  <c r="D290" i="27" s="1" a="1"/>
  <c r="D290" i="27" s="1"/>
  <c r="E290" i="27" l="1"/>
  <c r="B289" i="27"/>
  <c r="C289" i="27"/>
  <c r="A291" i="27"/>
  <c r="D291" i="27" s="1" a="1"/>
  <c r="D291" i="27" s="1"/>
  <c r="E291" i="27" l="1"/>
  <c r="B290" i="27"/>
  <c r="C290" i="27"/>
  <c r="A292" i="27"/>
  <c r="D292" i="27" s="1" a="1"/>
  <c r="D292" i="27" s="1"/>
  <c r="E292" i="27" l="1"/>
  <c r="C291" i="27"/>
  <c r="B291" i="27"/>
  <c r="A293" i="27"/>
  <c r="D293" i="27" s="1" a="1"/>
  <c r="D293" i="27" s="1"/>
  <c r="E293" i="27" l="1"/>
  <c r="B292" i="27"/>
  <c r="C292" i="27"/>
  <c r="A294" i="27"/>
  <c r="D294" i="27" s="1" a="1"/>
  <c r="D294" i="27" s="1"/>
  <c r="E294" i="27" l="1"/>
  <c r="B293" i="27"/>
  <c r="C293" i="27"/>
  <c r="A295" i="27"/>
  <c r="D295" i="27" s="1" a="1"/>
  <c r="D295" i="27" s="1"/>
  <c r="E295" i="27" l="1"/>
  <c r="B294" i="27"/>
  <c r="C294" i="27"/>
  <c r="A296" i="27"/>
  <c r="D296" i="27" s="1" a="1"/>
  <c r="D296" i="27" s="1"/>
  <c r="E296" i="27" l="1"/>
  <c r="B295" i="27"/>
  <c r="C295" i="27"/>
  <c r="A297" i="27"/>
  <c r="D297" i="27" s="1" a="1"/>
  <c r="D297" i="27" s="1"/>
  <c r="E297" i="27" l="1"/>
  <c r="B296" i="27"/>
  <c r="C296" i="27"/>
  <c r="A298" i="27"/>
  <c r="D298" i="27" s="1" a="1"/>
  <c r="D298" i="27" s="1"/>
  <c r="E298" i="27" l="1"/>
  <c r="B297" i="27"/>
  <c r="C297" i="27"/>
  <c r="A299" i="27"/>
  <c r="D299" i="27" s="1" a="1"/>
  <c r="D299" i="27" s="1"/>
  <c r="E299" i="27" l="1"/>
  <c r="B298" i="27"/>
  <c r="C298" i="27"/>
  <c r="A300" i="27"/>
  <c r="D300" i="27" s="1" a="1"/>
  <c r="D300" i="27" s="1"/>
  <c r="E300" i="27" l="1"/>
  <c r="C299" i="27"/>
  <c r="B299" i="27"/>
  <c r="A301" i="27"/>
  <c r="D301" i="27" s="1" a="1"/>
  <c r="D301" i="27" s="1"/>
  <c r="E301" i="27" l="1"/>
  <c r="B300" i="27"/>
  <c r="C300" i="27"/>
  <c r="A302" i="27"/>
  <c r="D302" i="27" s="1" a="1"/>
  <c r="D302" i="27" s="1"/>
  <c r="E302" i="27" l="1"/>
  <c r="B301" i="27"/>
  <c r="C301" i="27"/>
  <c r="A303" i="27"/>
  <c r="D303" i="27" s="1" a="1"/>
  <c r="D303" i="27" s="1"/>
  <c r="E303" i="27" l="1"/>
  <c r="B302" i="27"/>
  <c r="C302" i="27"/>
  <c r="A304" i="27"/>
  <c r="D304" i="27" s="1" a="1"/>
  <c r="D304" i="27" s="1"/>
  <c r="E304" i="27" l="1"/>
  <c r="B303" i="27"/>
  <c r="C303" i="27"/>
  <c r="A305" i="27"/>
  <c r="D305" i="27" s="1" a="1"/>
  <c r="D305" i="27" s="1"/>
  <c r="E305" i="27" l="1"/>
  <c r="B304" i="27"/>
  <c r="C304" i="27"/>
  <c r="A306" i="27"/>
  <c r="D306" i="27" s="1" a="1"/>
  <c r="D306" i="27" s="1"/>
  <c r="E306" i="27" l="1"/>
  <c r="B305" i="27"/>
  <c r="C305" i="27"/>
  <c r="A307" i="27"/>
  <c r="D307" i="27" s="1" a="1"/>
  <c r="D307" i="27" s="1"/>
  <c r="E307" i="27" l="1"/>
  <c r="B306" i="27"/>
  <c r="C306" i="27"/>
  <c r="A308" i="27"/>
  <c r="D308" i="27" s="1" a="1"/>
  <c r="D308" i="27" s="1"/>
  <c r="E308" i="27" l="1"/>
  <c r="C307" i="27"/>
  <c r="B307" i="27"/>
  <c r="A309" i="27"/>
  <c r="D309" i="27" s="1" a="1"/>
  <c r="D309" i="27" s="1"/>
  <c r="E309" i="27" l="1"/>
  <c r="B308" i="27"/>
  <c r="C308" i="27"/>
  <c r="A310" i="27"/>
  <c r="D310" i="27" s="1" a="1"/>
  <c r="D310" i="27" s="1"/>
  <c r="E310" i="27" l="1"/>
  <c r="B309" i="27"/>
  <c r="C309" i="27"/>
  <c r="A311" i="27"/>
  <c r="D311" i="27" s="1" a="1"/>
  <c r="D311" i="27" s="1"/>
  <c r="E311" i="27" l="1"/>
  <c r="B310" i="27"/>
  <c r="C310" i="27"/>
  <c r="A312" i="27"/>
  <c r="D312" i="27" s="1" a="1"/>
  <c r="D312" i="27" s="1"/>
  <c r="E312" i="27" l="1"/>
  <c r="B311" i="27"/>
  <c r="C311" i="27"/>
  <c r="A313" i="27"/>
  <c r="D313" i="27" s="1" a="1"/>
  <c r="D313" i="27" s="1"/>
  <c r="E313" i="27" l="1"/>
  <c r="B312" i="27"/>
  <c r="C312" i="27"/>
  <c r="A314" i="27"/>
  <c r="D314" i="27" s="1" a="1"/>
  <c r="D314" i="27" s="1"/>
  <c r="E314" i="27" l="1"/>
  <c r="B313" i="27"/>
  <c r="C313" i="27"/>
  <c r="A315" i="27"/>
  <c r="D315" i="27" s="1" a="1"/>
  <c r="D315" i="27" s="1"/>
  <c r="E315" i="27" l="1"/>
  <c r="B314" i="27"/>
  <c r="C314" i="27"/>
  <c r="A316" i="27"/>
  <c r="D316" i="27" s="1" a="1"/>
  <c r="D316" i="27" s="1"/>
  <c r="E316" i="27" l="1"/>
  <c r="C315" i="27"/>
  <c r="B315" i="27"/>
  <c r="A317" i="27"/>
  <c r="D317" i="27" s="1" a="1"/>
  <c r="D317" i="27" s="1"/>
  <c r="E317" i="27" l="1"/>
  <c r="B316" i="27"/>
  <c r="C316" i="27"/>
  <c r="A318" i="27"/>
  <c r="D318" i="27" s="1" a="1"/>
  <c r="D318" i="27" s="1"/>
  <c r="E318" i="27" l="1"/>
  <c r="B317" i="27"/>
  <c r="C317" i="27"/>
  <c r="A319" i="27"/>
  <c r="D319" i="27" s="1" a="1"/>
  <c r="D319" i="27" s="1"/>
  <c r="E319" i="27" l="1"/>
  <c r="B318" i="27"/>
  <c r="C318" i="27"/>
  <c r="A320" i="27"/>
  <c r="D320" i="27" s="1" a="1"/>
  <c r="D320" i="27" s="1"/>
  <c r="E320" i="27" l="1"/>
  <c r="B319" i="27"/>
  <c r="C319" i="27"/>
  <c r="A321" i="27"/>
  <c r="D321" i="27" s="1" a="1"/>
  <c r="D321" i="27" s="1"/>
  <c r="E321" i="27" l="1"/>
  <c r="B320" i="27"/>
  <c r="C320" i="27"/>
  <c r="A322" i="27"/>
  <c r="D322" i="27" s="1" a="1"/>
  <c r="D322" i="27" s="1"/>
  <c r="E322" i="27" l="1"/>
  <c r="B321" i="27"/>
  <c r="C321" i="27"/>
  <c r="A323" i="27"/>
  <c r="D323" i="27" s="1" a="1"/>
  <c r="D323" i="27" s="1"/>
  <c r="E323" i="27" l="1"/>
  <c r="B322" i="27"/>
  <c r="C322" i="27"/>
  <c r="A324" i="27"/>
  <c r="D324" i="27" s="1" a="1"/>
  <c r="D324" i="27" s="1"/>
  <c r="E324" i="27" l="1"/>
  <c r="C323" i="27"/>
  <c r="B323" i="27"/>
  <c r="A325" i="27"/>
  <c r="D325" i="27" s="1" a="1"/>
  <c r="D325" i="27" s="1"/>
  <c r="E325" i="27" l="1"/>
  <c r="B324" i="27"/>
  <c r="C324" i="27"/>
  <c r="A326" i="27"/>
  <c r="D326" i="27" s="1" a="1"/>
  <c r="D326" i="27" s="1"/>
  <c r="E326" i="27" l="1"/>
  <c r="B325" i="27"/>
  <c r="C325" i="27"/>
  <c r="A327" i="27"/>
  <c r="D327" i="27" s="1" a="1"/>
  <c r="D327" i="27" s="1"/>
  <c r="E327" i="27" l="1"/>
  <c r="B326" i="27"/>
  <c r="C326" i="27"/>
  <c r="A328" i="27"/>
  <c r="D328" i="27" s="1" a="1"/>
  <c r="D328" i="27" s="1"/>
  <c r="E328" i="27" l="1"/>
  <c r="B327" i="27"/>
  <c r="C327" i="27"/>
  <c r="A329" i="27"/>
  <c r="D329" i="27" s="1" a="1"/>
  <c r="D329" i="27" s="1"/>
  <c r="E329" i="27" l="1"/>
  <c r="B328" i="27"/>
  <c r="C328" i="27"/>
  <c r="A330" i="27"/>
  <c r="D330" i="27" s="1" a="1"/>
  <c r="D330" i="27" s="1"/>
  <c r="E330" i="27" l="1"/>
  <c r="B329" i="27"/>
  <c r="C329" i="27"/>
  <c r="A331" i="27"/>
  <c r="D331" i="27" s="1" a="1"/>
  <c r="D331" i="27" s="1"/>
  <c r="E331" i="27" l="1"/>
  <c r="B330" i="27"/>
  <c r="C330" i="27"/>
  <c r="A332" i="27"/>
  <c r="D332" i="27" s="1" a="1"/>
  <c r="D332" i="27" s="1"/>
  <c r="E332" i="27" l="1"/>
  <c r="C331" i="27"/>
  <c r="B331" i="27"/>
  <c r="A333" i="27"/>
  <c r="D333" i="27" s="1" a="1"/>
  <c r="D333" i="27" s="1"/>
  <c r="E333" i="27" l="1"/>
  <c r="B332" i="27"/>
  <c r="C332" i="27"/>
  <c r="A334" i="27"/>
  <c r="D334" i="27" s="1" a="1"/>
  <c r="D334" i="27" s="1"/>
  <c r="E334" i="27" l="1"/>
  <c r="B333" i="27"/>
  <c r="C333" i="27"/>
  <c r="A335" i="27"/>
  <c r="D335" i="27" s="1" a="1"/>
  <c r="D335" i="27" s="1"/>
  <c r="E335" i="27" l="1"/>
  <c r="B334" i="27"/>
  <c r="C334" i="27"/>
  <c r="A336" i="27"/>
  <c r="D336" i="27" s="1" a="1"/>
  <c r="D336" i="27" s="1"/>
  <c r="E336" i="27" l="1"/>
  <c r="B335" i="27"/>
  <c r="C335" i="27"/>
  <c r="A337" i="27"/>
  <c r="D337" i="27" s="1" a="1"/>
  <c r="D337" i="27" s="1"/>
  <c r="E337" i="27" l="1"/>
  <c r="B336" i="27"/>
  <c r="C336" i="27"/>
  <c r="A338" i="27"/>
  <c r="D338" i="27" s="1" a="1"/>
  <c r="D338" i="27" s="1"/>
  <c r="E338" i="27" l="1"/>
  <c r="B337" i="27"/>
  <c r="C337" i="27"/>
  <c r="A339" i="27"/>
  <c r="D339" i="27" s="1" a="1"/>
  <c r="D339" i="27" s="1"/>
  <c r="E339" i="27" l="1"/>
  <c r="B338" i="27"/>
  <c r="C338" i="27"/>
  <c r="A340" i="27"/>
  <c r="D340" i="27" s="1" a="1"/>
  <c r="D340" i="27" s="1"/>
  <c r="E340" i="27" l="1"/>
  <c r="C339" i="27"/>
  <c r="B339" i="27"/>
  <c r="A341" i="27"/>
  <c r="D341" i="27" s="1" a="1"/>
  <c r="D341" i="27" s="1"/>
  <c r="E341" i="27" l="1"/>
  <c r="B340" i="27"/>
  <c r="C340" i="27"/>
  <c r="A342" i="27"/>
  <c r="D342" i="27" s="1" a="1"/>
  <c r="D342" i="27" s="1"/>
  <c r="E342" i="27" l="1"/>
  <c r="B341" i="27"/>
  <c r="C341" i="27"/>
  <c r="A343" i="27"/>
  <c r="D343" i="27" s="1" a="1"/>
  <c r="D343" i="27" s="1"/>
  <c r="E343" i="27" l="1"/>
  <c r="B342" i="27"/>
  <c r="C342" i="27"/>
  <c r="A344" i="27"/>
  <c r="D344" i="27" s="1" a="1"/>
  <c r="D344" i="27" s="1"/>
  <c r="E344" i="27" l="1"/>
  <c r="C343" i="27"/>
  <c r="B343" i="27"/>
  <c r="A345" i="27"/>
  <c r="D345" i="27" s="1" a="1"/>
  <c r="D345" i="27" s="1"/>
  <c r="E345" i="27" l="1"/>
  <c r="C344" i="27"/>
  <c r="B344" i="27"/>
  <c r="A346" i="27"/>
  <c r="D346" i="27" s="1" a="1"/>
  <c r="D346" i="27" s="1"/>
  <c r="E346" i="27" l="1"/>
  <c r="B345" i="27"/>
  <c r="C345" i="27"/>
  <c r="A347" i="27"/>
  <c r="D347" i="27" s="1" a="1"/>
  <c r="D347" i="27" s="1"/>
  <c r="E347" i="27" l="1"/>
  <c r="B346" i="27"/>
  <c r="C346" i="27"/>
  <c r="A348" i="27"/>
  <c r="D348" i="27" s="1" a="1"/>
  <c r="D348" i="27" s="1"/>
  <c r="E348" i="27" l="1"/>
  <c r="B347" i="27"/>
  <c r="C347" i="27"/>
  <c r="A349" i="27"/>
  <c r="D349" i="27" s="1" a="1"/>
  <c r="D349" i="27" s="1"/>
  <c r="E349" i="27" l="1"/>
  <c r="C348" i="27"/>
  <c r="B348" i="27"/>
  <c r="A350" i="27"/>
  <c r="D350" i="27" s="1" a="1"/>
  <c r="D350" i="27" s="1"/>
  <c r="E350" i="27" l="1"/>
  <c r="B349" i="27"/>
  <c r="C349" i="27"/>
  <c r="A351" i="27"/>
  <c r="D351" i="27" s="1" a="1"/>
  <c r="D351" i="27" s="1"/>
  <c r="E351" i="27" l="1"/>
  <c r="B350" i="27"/>
  <c r="C350" i="27"/>
  <c r="A352" i="27"/>
  <c r="D352" i="27" s="1" a="1"/>
  <c r="D352" i="27" s="1"/>
  <c r="E352" i="27" l="1"/>
  <c r="B351" i="27"/>
  <c r="C351" i="27"/>
  <c r="A353" i="27"/>
  <c r="D353" i="27" s="1" a="1"/>
  <c r="D353" i="27" s="1"/>
  <c r="E353" i="27" l="1"/>
  <c r="C352" i="27"/>
  <c r="B352" i="27"/>
  <c r="A354" i="27"/>
  <c r="D354" i="27" s="1" a="1"/>
  <c r="D354" i="27" s="1"/>
  <c r="E354" i="27" l="1"/>
  <c r="B353" i="27"/>
  <c r="C353" i="27"/>
  <c r="A355" i="27"/>
  <c r="D355" i="27" s="1" a="1"/>
  <c r="D355" i="27" s="1"/>
  <c r="E355" i="27" l="1"/>
  <c r="B354" i="27"/>
  <c r="C354" i="27"/>
  <c r="A356" i="27"/>
  <c r="D356" i="27" s="1" a="1"/>
  <c r="D356" i="27" s="1"/>
  <c r="E356" i="27" l="1"/>
  <c r="B355" i="27"/>
  <c r="C355" i="27"/>
  <c r="A357" i="27"/>
  <c r="D357" i="27" s="1" a="1"/>
  <c r="D357" i="27" s="1"/>
  <c r="E357" i="27" l="1"/>
  <c r="C356" i="27"/>
  <c r="B356" i="27"/>
  <c r="A358" i="27"/>
  <c r="D358" i="27" s="1" a="1"/>
  <c r="D358" i="27" s="1"/>
  <c r="E358" i="27" l="1"/>
  <c r="B357" i="27"/>
  <c r="C357" i="27"/>
  <c r="A359" i="27"/>
  <c r="D359" i="27" s="1" a="1"/>
  <c r="D359" i="27" s="1"/>
  <c r="E359" i="27" l="1"/>
  <c r="B358" i="27"/>
  <c r="C358" i="27"/>
  <c r="A360" i="27"/>
  <c r="D360" i="27" s="1" a="1"/>
  <c r="D360" i="27" s="1"/>
  <c r="E360" i="27" l="1"/>
  <c r="B359" i="27"/>
  <c r="C359" i="27"/>
  <c r="A361" i="27"/>
  <c r="D361" i="27" s="1" a="1"/>
  <c r="D361" i="27" s="1"/>
  <c r="E361" i="27" l="1"/>
  <c r="C360" i="27"/>
  <c r="B360" i="27"/>
  <c r="A362" i="27"/>
  <c r="D362" i="27" s="1" a="1"/>
  <c r="D362" i="27" s="1"/>
  <c r="E362" i="27" l="1"/>
  <c r="B361" i="27"/>
  <c r="C361" i="27"/>
  <c r="A363" i="27"/>
  <c r="D363" i="27" s="1" a="1"/>
  <c r="D363" i="27" s="1"/>
  <c r="E363" i="27" l="1"/>
  <c r="B362" i="27"/>
  <c r="C362" i="27"/>
  <c r="A364" i="27"/>
  <c r="D364" i="27" s="1" a="1"/>
  <c r="D364" i="27" s="1"/>
  <c r="E364" i="27" l="1"/>
  <c r="B363" i="27"/>
  <c r="C363" i="27"/>
  <c r="A365" i="27"/>
  <c r="D365" i="27" s="1" a="1"/>
  <c r="D365" i="27" s="1"/>
  <c r="E365" i="27" l="1"/>
  <c r="B364" i="27"/>
  <c r="C364" i="27"/>
  <c r="A366" i="27"/>
  <c r="D366" i="27" s="1" a="1"/>
  <c r="D366" i="27" s="1"/>
  <c r="E366" i="27" l="1"/>
  <c r="B365" i="27"/>
  <c r="C365" i="27"/>
  <c r="A367" i="27"/>
  <c r="D367" i="27" s="1" a="1"/>
  <c r="D367" i="27" s="1"/>
  <c r="E367" i="27" l="1"/>
  <c r="B366" i="27"/>
  <c r="C366" i="27"/>
  <c r="A368" i="27"/>
  <c r="D368" i="27" s="1" a="1"/>
  <c r="D368" i="27" s="1"/>
  <c r="E368" i="27" l="1"/>
  <c r="B367" i="27"/>
  <c r="C367" i="27"/>
  <c r="A369" i="27"/>
  <c r="D369" i="27" s="1" a="1"/>
  <c r="D369" i="27" s="1"/>
  <c r="E369" i="27" l="1"/>
  <c r="B368" i="27"/>
  <c r="C368" i="27"/>
  <c r="A370" i="27"/>
  <c r="D370" i="27" s="1" a="1"/>
  <c r="D370" i="27" s="1"/>
  <c r="E370" i="27" l="1"/>
  <c r="B369" i="27"/>
  <c r="C369" i="27"/>
  <c r="A371" i="27"/>
  <c r="D371" i="27" s="1" a="1"/>
  <c r="D371" i="27" s="1"/>
  <c r="E371" i="27" l="1"/>
  <c r="B370" i="27"/>
  <c r="C370" i="27"/>
  <c r="A372" i="27"/>
  <c r="D372" i="27" s="1" a="1"/>
  <c r="D372" i="27" s="1"/>
  <c r="E372" i="27" l="1"/>
  <c r="B371" i="27"/>
  <c r="C371" i="27"/>
  <c r="A373" i="27"/>
  <c r="D373" i="27" s="1" a="1"/>
  <c r="D373" i="27" s="1"/>
  <c r="E373" i="27" l="1"/>
  <c r="B372" i="27"/>
  <c r="C372" i="27"/>
  <c r="A374" i="27"/>
  <c r="D374" i="27" s="1" a="1"/>
  <c r="D374" i="27" s="1"/>
  <c r="E374" i="27" l="1"/>
  <c r="B373" i="27"/>
  <c r="C373" i="27"/>
  <c r="A375" i="27"/>
  <c r="D375" i="27" s="1" a="1"/>
  <c r="D375" i="27" s="1"/>
  <c r="E375" i="27" l="1"/>
  <c r="B374" i="27"/>
  <c r="C374" i="27"/>
  <c r="A376" i="27"/>
  <c r="D376" i="27" s="1" a="1"/>
  <c r="D376" i="27" s="1"/>
  <c r="E376" i="27" l="1"/>
  <c r="B375" i="27"/>
  <c r="C375" i="27"/>
  <c r="A377" i="27"/>
  <c r="D377" i="27" s="1" a="1"/>
  <c r="D377" i="27" s="1"/>
  <c r="E377" i="27" l="1"/>
  <c r="B376" i="27"/>
  <c r="C376" i="27"/>
  <c r="A378" i="27"/>
  <c r="D378" i="27" s="1" a="1"/>
  <c r="D378" i="27" s="1"/>
  <c r="E378" i="27" l="1"/>
  <c r="B377" i="27"/>
  <c r="C377" i="27"/>
  <c r="A379" i="27"/>
  <c r="D379" i="27" s="1" a="1"/>
  <c r="D379" i="27" s="1"/>
  <c r="E379" i="27" l="1"/>
  <c r="B378" i="27"/>
  <c r="C378" i="27"/>
  <c r="A380" i="27"/>
  <c r="D380" i="27" s="1" a="1"/>
  <c r="D380" i="27" s="1"/>
  <c r="E380" i="27" l="1"/>
  <c r="B379" i="27"/>
  <c r="C379" i="27"/>
  <c r="A381" i="27"/>
  <c r="D381" i="27" s="1" a="1"/>
  <c r="D381" i="27" s="1"/>
  <c r="E381" i="27" l="1"/>
  <c r="B380" i="27"/>
  <c r="C380" i="27"/>
  <c r="A382" i="27"/>
  <c r="D382" i="27" s="1" a="1"/>
  <c r="D382" i="27" s="1"/>
  <c r="E382" i="27" l="1"/>
  <c r="B381" i="27"/>
  <c r="C381" i="27"/>
  <c r="A383" i="27"/>
  <c r="D383" i="27" s="1" a="1"/>
  <c r="D383" i="27" s="1"/>
  <c r="E383" i="27" l="1"/>
  <c r="B382" i="27"/>
  <c r="C382" i="27"/>
  <c r="A384" i="27"/>
  <c r="D384" i="27" s="1" a="1"/>
  <c r="D384" i="27" s="1"/>
  <c r="E384" i="27" l="1"/>
  <c r="B383" i="27"/>
  <c r="C383" i="27"/>
  <c r="A385" i="27"/>
  <c r="D385" i="27" s="1" a="1"/>
  <c r="D385" i="27" s="1"/>
  <c r="E385" i="27" l="1"/>
  <c r="B384" i="27"/>
  <c r="C384" i="27"/>
  <c r="A386" i="27"/>
  <c r="D386" i="27" s="1" a="1"/>
  <c r="D386" i="27" s="1"/>
  <c r="E386" i="27" l="1"/>
  <c r="B385" i="27"/>
  <c r="C385" i="27"/>
  <c r="A387" i="27"/>
  <c r="D387" i="27" s="1" a="1"/>
  <c r="D387" i="27" s="1"/>
  <c r="E387" i="27" l="1"/>
  <c r="B386" i="27"/>
  <c r="C386" i="27"/>
  <c r="A388" i="27"/>
  <c r="D388" i="27" s="1" a="1"/>
  <c r="D388" i="27" s="1"/>
  <c r="E388" i="27" l="1"/>
  <c r="B387" i="27"/>
  <c r="C387" i="27"/>
  <c r="A389" i="27"/>
  <c r="D389" i="27" s="1" a="1"/>
  <c r="D389" i="27" s="1"/>
  <c r="E389" i="27" l="1"/>
  <c r="B388" i="27"/>
  <c r="C388" i="27"/>
  <c r="A390" i="27"/>
  <c r="D390" i="27" s="1" a="1"/>
  <c r="D390" i="27" s="1"/>
  <c r="E390" i="27" l="1"/>
  <c r="B389" i="27"/>
  <c r="C389" i="27"/>
  <c r="A391" i="27"/>
  <c r="D391" i="27" s="1" a="1"/>
  <c r="D391" i="27" s="1"/>
  <c r="E391" i="27" l="1"/>
  <c r="B390" i="27"/>
  <c r="C390" i="27"/>
  <c r="A392" i="27"/>
  <c r="D392" i="27" s="1" a="1"/>
  <c r="D392" i="27" s="1"/>
  <c r="E392" i="27" l="1"/>
  <c r="B391" i="27"/>
  <c r="C391" i="27"/>
  <c r="A393" i="27"/>
  <c r="D393" i="27" s="1" a="1"/>
  <c r="D393" i="27" s="1"/>
  <c r="E393" i="27" l="1"/>
  <c r="B392" i="27"/>
  <c r="C392" i="27"/>
  <c r="A394" i="27"/>
  <c r="D394" i="27" s="1" a="1"/>
  <c r="D394" i="27" s="1"/>
  <c r="E394" i="27" l="1"/>
  <c r="B393" i="27"/>
  <c r="C393" i="27"/>
  <c r="A395" i="27"/>
  <c r="D395" i="27" s="1" a="1"/>
  <c r="D395" i="27" s="1"/>
  <c r="E395" i="27" l="1"/>
  <c r="B394" i="27"/>
  <c r="C394" i="27"/>
  <c r="A396" i="27"/>
  <c r="D396" i="27" s="1" a="1"/>
  <c r="D396" i="27" s="1"/>
  <c r="E396" i="27" l="1"/>
  <c r="B395" i="27"/>
  <c r="C395" i="27"/>
  <c r="A397" i="27"/>
  <c r="D397" i="27" s="1" a="1"/>
  <c r="D397" i="27" s="1"/>
  <c r="E397" i="27" l="1"/>
  <c r="B396" i="27"/>
  <c r="C396" i="27"/>
  <c r="A398" i="27"/>
  <c r="D398" i="27" s="1" a="1"/>
  <c r="D398" i="27" s="1"/>
  <c r="E398" i="27" l="1"/>
  <c r="B397" i="27"/>
  <c r="C397" i="27"/>
  <c r="A399" i="27"/>
  <c r="D399" i="27" s="1" a="1"/>
  <c r="D399" i="27" s="1"/>
  <c r="E399" i="27" l="1"/>
  <c r="B398" i="27"/>
  <c r="C398" i="27"/>
  <c r="A400" i="27"/>
  <c r="D400" i="27" s="1" a="1"/>
  <c r="D400" i="27" s="1"/>
  <c r="E400" i="27" l="1"/>
  <c r="B399" i="27"/>
  <c r="C399" i="27"/>
  <c r="A401" i="27"/>
  <c r="D401" i="27" s="1" a="1"/>
  <c r="D401" i="27" s="1"/>
  <c r="E401" i="27" l="1"/>
  <c r="B400" i="27"/>
  <c r="C400" i="27"/>
  <c r="A402" i="27"/>
  <c r="D402" i="27" s="1" a="1"/>
  <c r="D402" i="27" s="1"/>
  <c r="E402" i="27" l="1"/>
  <c r="B401" i="27"/>
  <c r="C401" i="27"/>
  <c r="A403" i="27"/>
  <c r="D403" i="27" s="1" a="1"/>
  <c r="D403" i="27" s="1"/>
  <c r="E403" i="27" l="1"/>
  <c r="B402" i="27"/>
  <c r="C402" i="27"/>
  <c r="A404" i="27"/>
  <c r="D404" i="27" s="1" a="1"/>
  <c r="D404" i="27" s="1"/>
  <c r="E404" i="27" l="1"/>
  <c r="B403" i="27"/>
  <c r="C403" i="27"/>
  <c r="A405" i="27"/>
  <c r="D405" i="27" s="1" a="1"/>
  <c r="D405" i="27" s="1"/>
  <c r="E405" i="27" l="1"/>
  <c r="B404" i="27"/>
  <c r="C404" i="27"/>
  <c r="A406" i="27"/>
  <c r="D406" i="27" s="1" a="1"/>
  <c r="D406" i="27" s="1"/>
  <c r="E406" i="27" l="1"/>
  <c r="B405" i="27"/>
  <c r="C405" i="27"/>
  <c r="A407" i="27"/>
  <c r="D407" i="27" s="1" a="1"/>
  <c r="D407" i="27" s="1"/>
  <c r="E407" i="27" l="1"/>
  <c r="B406" i="27"/>
  <c r="C406" i="27"/>
  <c r="A408" i="27"/>
  <c r="D408" i="27" s="1" a="1"/>
  <c r="D408" i="27" s="1"/>
  <c r="E408" i="27" l="1"/>
  <c r="B407" i="27"/>
  <c r="C407" i="27"/>
  <c r="A409" i="27"/>
  <c r="D409" i="27" s="1" a="1"/>
  <c r="D409" i="27" s="1"/>
  <c r="E409" i="27" l="1"/>
  <c r="B408" i="27"/>
  <c r="C408" i="27"/>
  <c r="A410" i="27"/>
  <c r="D410" i="27" s="1" a="1"/>
  <c r="D410" i="27" s="1"/>
  <c r="E410" i="27" l="1"/>
  <c r="B409" i="27"/>
  <c r="C409" i="27"/>
  <c r="A411" i="27"/>
  <c r="D411" i="27" s="1" a="1"/>
  <c r="D411" i="27" s="1"/>
  <c r="E411" i="27" l="1"/>
  <c r="B410" i="27"/>
  <c r="C410" i="27"/>
  <c r="A412" i="27"/>
  <c r="D412" i="27" s="1" a="1"/>
  <c r="D412" i="27" s="1"/>
  <c r="E412" i="27" l="1"/>
  <c r="B411" i="27"/>
  <c r="C411" i="27"/>
  <c r="A413" i="27"/>
  <c r="D413" i="27" s="1" a="1"/>
  <c r="D413" i="27" s="1"/>
  <c r="E413" i="27" l="1"/>
  <c r="B412" i="27"/>
  <c r="C412" i="27"/>
  <c r="A414" i="27"/>
  <c r="D414" i="27" s="1" a="1"/>
  <c r="D414" i="27" s="1"/>
  <c r="E414" i="27" l="1"/>
  <c r="B413" i="27"/>
  <c r="C413" i="27"/>
  <c r="A415" i="27"/>
  <c r="D415" i="27" s="1" a="1"/>
  <c r="D415" i="27" s="1"/>
  <c r="E415" i="27" l="1"/>
  <c r="B414" i="27"/>
  <c r="C414" i="27"/>
  <c r="A416" i="27"/>
  <c r="D416" i="27" s="1" a="1"/>
  <c r="D416" i="27" s="1"/>
  <c r="E416" i="27" l="1"/>
  <c r="B415" i="27"/>
  <c r="C415" i="27"/>
  <c r="A417" i="27"/>
  <c r="D417" i="27" s="1" a="1"/>
  <c r="D417" i="27" s="1"/>
  <c r="E417" i="27" l="1"/>
  <c r="B416" i="27"/>
  <c r="C416" i="27"/>
  <c r="A418" i="27"/>
  <c r="D418" i="27" s="1" a="1"/>
  <c r="D418" i="27" s="1"/>
  <c r="E418" i="27" l="1"/>
  <c r="B417" i="27"/>
  <c r="C417" i="27"/>
  <c r="A419" i="27"/>
  <c r="D419" i="27" s="1" a="1"/>
  <c r="D419" i="27" s="1"/>
  <c r="E419" i="27" l="1"/>
  <c r="B418" i="27"/>
  <c r="C418" i="27"/>
  <c r="A420" i="27"/>
  <c r="D420" i="27" s="1" a="1"/>
  <c r="D420" i="27" s="1"/>
  <c r="E420" i="27" l="1"/>
  <c r="B419" i="27"/>
  <c r="C419" i="27"/>
  <c r="A421" i="27"/>
  <c r="D421" i="27" s="1" a="1"/>
  <c r="D421" i="27" s="1"/>
  <c r="E421" i="27" l="1"/>
  <c r="B420" i="27"/>
  <c r="C420" i="27"/>
  <c r="A422" i="27"/>
  <c r="D422" i="27" s="1" a="1"/>
  <c r="D422" i="27" s="1"/>
  <c r="E422" i="27" l="1"/>
  <c r="B421" i="27"/>
  <c r="C421" i="27"/>
  <c r="A423" i="27"/>
  <c r="D423" i="27" s="1" a="1"/>
  <c r="D423" i="27" s="1"/>
  <c r="E423" i="27" l="1"/>
  <c r="B422" i="27"/>
  <c r="C422" i="27"/>
  <c r="A424" i="27"/>
  <c r="D424" i="27" s="1" a="1"/>
  <c r="D424" i="27" s="1"/>
  <c r="E424" i="27" l="1"/>
  <c r="B423" i="27"/>
  <c r="C423" i="27"/>
  <c r="A425" i="27"/>
  <c r="D425" i="27" s="1" a="1"/>
  <c r="D425" i="27" s="1"/>
  <c r="E425" i="27" l="1"/>
  <c r="B424" i="27"/>
  <c r="C424" i="27"/>
  <c r="A426" i="27"/>
  <c r="D426" i="27" s="1" a="1"/>
  <c r="D426" i="27" s="1"/>
  <c r="E426" i="27" l="1"/>
  <c r="B425" i="27"/>
  <c r="C425" i="27"/>
  <c r="A427" i="27"/>
  <c r="D427" i="27" s="1" a="1"/>
  <c r="D427" i="27" s="1"/>
  <c r="E427" i="27" l="1"/>
  <c r="B426" i="27"/>
  <c r="C426" i="27"/>
  <c r="A428" i="27"/>
  <c r="D428" i="27" s="1" a="1"/>
  <c r="D428" i="27" s="1"/>
  <c r="E428" i="27" l="1"/>
  <c r="B427" i="27"/>
  <c r="C427" i="27"/>
  <c r="A429" i="27"/>
  <c r="D429" i="27" s="1" a="1"/>
  <c r="D429" i="27" s="1"/>
  <c r="E429" i="27" l="1"/>
  <c r="B428" i="27"/>
  <c r="C428" i="27"/>
  <c r="A430" i="27"/>
  <c r="D430" i="27" s="1" a="1"/>
  <c r="D430" i="27" s="1"/>
  <c r="E430" i="27" l="1"/>
  <c r="B429" i="27"/>
  <c r="C429" i="27"/>
  <c r="A431" i="27"/>
  <c r="D431" i="27" s="1" a="1"/>
  <c r="D431" i="27" s="1"/>
  <c r="E431" i="27" l="1"/>
  <c r="B430" i="27"/>
  <c r="C430" i="27"/>
  <c r="A432" i="27"/>
  <c r="D432" i="27" s="1" a="1"/>
  <c r="D432" i="27" s="1"/>
  <c r="E432" i="27" l="1"/>
  <c r="B431" i="27"/>
  <c r="C431" i="27"/>
  <c r="A433" i="27"/>
  <c r="D433" i="27" s="1" a="1"/>
  <c r="D433" i="27" s="1"/>
  <c r="E433" i="27" l="1"/>
  <c r="B432" i="27"/>
  <c r="C432" i="27"/>
  <c r="A434" i="27"/>
  <c r="D434" i="27" s="1" a="1"/>
  <c r="D434" i="27" s="1"/>
  <c r="E434" i="27" l="1"/>
  <c r="B433" i="27"/>
  <c r="C433" i="27"/>
  <c r="A435" i="27"/>
  <c r="D435" i="27" s="1" a="1"/>
  <c r="D435" i="27" s="1"/>
  <c r="E435" i="27" l="1"/>
  <c r="B434" i="27"/>
  <c r="C434" i="27"/>
  <c r="A436" i="27"/>
  <c r="D436" i="27" s="1" a="1"/>
  <c r="D436" i="27" s="1"/>
  <c r="E436" i="27" l="1"/>
  <c r="B435" i="27"/>
  <c r="C435" i="27"/>
  <c r="A437" i="27"/>
  <c r="D437" i="27" s="1" a="1"/>
  <c r="D437" i="27" s="1"/>
  <c r="E437" i="27" l="1"/>
  <c r="B436" i="27"/>
  <c r="C436" i="27"/>
  <c r="A438" i="27"/>
  <c r="D438" i="27" s="1" a="1"/>
  <c r="D438" i="27" s="1"/>
  <c r="E438" i="27" l="1"/>
  <c r="B437" i="27"/>
  <c r="C437" i="27"/>
  <c r="A439" i="27"/>
  <c r="D439" i="27" s="1" a="1"/>
  <c r="D439" i="27" s="1"/>
  <c r="E439" i="27" l="1"/>
  <c r="B438" i="27"/>
  <c r="C438" i="27"/>
  <c r="A440" i="27"/>
  <c r="D440" i="27" s="1" a="1"/>
  <c r="D440" i="27" s="1"/>
  <c r="E440" i="27" l="1"/>
  <c r="B439" i="27"/>
  <c r="C439" i="27"/>
  <c r="A441" i="27"/>
  <c r="D441" i="27" s="1" a="1"/>
  <c r="D441" i="27" s="1"/>
  <c r="E441" i="27" l="1"/>
  <c r="B440" i="27"/>
  <c r="C440" i="27"/>
  <c r="A442" i="27"/>
  <c r="D442" i="27" s="1" a="1"/>
  <c r="D442" i="27" s="1"/>
  <c r="E442" i="27" l="1"/>
  <c r="B441" i="27"/>
  <c r="C441" i="27"/>
  <c r="A443" i="27"/>
  <c r="D443" i="27" s="1" a="1"/>
  <c r="D443" i="27" s="1"/>
  <c r="E443" i="27" l="1"/>
  <c r="B442" i="27"/>
  <c r="C442" i="27"/>
  <c r="A444" i="27"/>
  <c r="D444" i="27" s="1" a="1"/>
  <c r="D444" i="27" s="1"/>
  <c r="E444" i="27" l="1"/>
  <c r="B443" i="27"/>
  <c r="C443" i="27"/>
  <c r="A445" i="27"/>
  <c r="D445" i="27" s="1" a="1"/>
  <c r="D445" i="27" s="1"/>
  <c r="E445" i="27" l="1"/>
  <c r="B444" i="27"/>
  <c r="C444" i="27"/>
  <c r="A446" i="27"/>
  <c r="D446" i="27" s="1" a="1"/>
  <c r="D446" i="27" s="1"/>
  <c r="E446" i="27" l="1"/>
  <c r="B445" i="27"/>
  <c r="C445" i="27"/>
  <c r="A447" i="27"/>
  <c r="D447" i="27" s="1" a="1"/>
  <c r="D447" i="27" s="1"/>
  <c r="E447" i="27" l="1"/>
  <c r="B446" i="27"/>
  <c r="C446" i="27"/>
  <c r="A448" i="27"/>
  <c r="D448" i="27" s="1" a="1"/>
  <c r="D448" i="27" s="1"/>
  <c r="E448" i="27" l="1"/>
  <c r="B447" i="27"/>
  <c r="C447" i="27"/>
  <c r="A449" i="27"/>
  <c r="D449" i="27" s="1" a="1"/>
  <c r="D449" i="27" s="1"/>
  <c r="E449" i="27" l="1"/>
  <c r="B448" i="27"/>
  <c r="C448" i="27"/>
  <c r="A450" i="27"/>
  <c r="D450" i="27" s="1" a="1"/>
  <c r="D450" i="27" s="1"/>
  <c r="E450" i="27" l="1"/>
  <c r="B449" i="27"/>
  <c r="C449" i="27"/>
  <c r="A451" i="27"/>
  <c r="D451" i="27" s="1" a="1"/>
  <c r="D451" i="27" s="1"/>
  <c r="E451" i="27" l="1"/>
  <c r="B450" i="27"/>
  <c r="C450" i="27"/>
  <c r="A452" i="27"/>
  <c r="D452" i="27" s="1" a="1"/>
  <c r="D452" i="27" s="1"/>
  <c r="E452" i="27" l="1"/>
  <c r="B451" i="27"/>
  <c r="C451" i="27"/>
  <c r="A453" i="27"/>
  <c r="D453" i="27" s="1" a="1"/>
  <c r="D453" i="27" s="1"/>
  <c r="E453" i="27" l="1"/>
  <c r="B452" i="27"/>
  <c r="C452" i="27"/>
  <c r="A454" i="27"/>
  <c r="D454" i="27" s="1" a="1"/>
  <c r="D454" i="27" s="1"/>
  <c r="E454" i="27" l="1"/>
  <c r="B453" i="27"/>
  <c r="C453" i="27"/>
  <c r="A455" i="27"/>
  <c r="D455" i="27" s="1" a="1"/>
  <c r="D455" i="27" s="1"/>
  <c r="E455" i="27" l="1"/>
  <c r="B454" i="27"/>
  <c r="C454" i="27"/>
  <c r="A456" i="27"/>
  <c r="D456" i="27" s="1" a="1"/>
  <c r="D456" i="27" s="1"/>
  <c r="E456" i="27" l="1"/>
  <c r="B455" i="27"/>
  <c r="C455" i="27"/>
  <c r="A457" i="27"/>
  <c r="D457" i="27" s="1" a="1"/>
  <c r="D457" i="27" s="1"/>
  <c r="E457" i="27" l="1"/>
  <c r="B456" i="27"/>
  <c r="C456" i="27"/>
  <c r="A458" i="27"/>
  <c r="D458" i="27" s="1" a="1"/>
  <c r="D458" i="27" s="1"/>
  <c r="E458" i="27" l="1"/>
  <c r="B457" i="27"/>
  <c r="C457" i="27"/>
  <c r="A459" i="27"/>
  <c r="D459" i="27" s="1" a="1"/>
  <c r="D459" i="27" s="1"/>
  <c r="E459" i="27" l="1"/>
  <c r="B458" i="27"/>
  <c r="C458" i="27"/>
  <c r="A460" i="27"/>
  <c r="D460" i="27" s="1" a="1"/>
  <c r="D460" i="27" s="1"/>
  <c r="E460" i="27" l="1"/>
  <c r="B459" i="27"/>
  <c r="C459" i="27"/>
  <c r="A461" i="27"/>
  <c r="D461" i="27" s="1" a="1"/>
  <c r="D461" i="27" s="1"/>
  <c r="E461" i="27" l="1"/>
  <c r="B460" i="27"/>
  <c r="C460" i="27"/>
  <c r="A462" i="27"/>
  <c r="D462" i="27" s="1" a="1"/>
  <c r="D462" i="27" s="1"/>
  <c r="E462" i="27" l="1"/>
  <c r="B461" i="27"/>
  <c r="C461" i="27"/>
  <c r="A463" i="27"/>
  <c r="D463" i="27" s="1" a="1"/>
  <c r="D463" i="27" s="1"/>
  <c r="E463" i="27" l="1"/>
  <c r="B462" i="27"/>
  <c r="C462" i="27"/>
  <c r="A464" i="27"/>
  <c r="D464" i="27" s="1" a="1"/>
  <c r="D464" i="27" s="1"/>
  <c r="E464" i="27" l="1"/>
  <c r="B463" i="27"/>
  <c r="C463" i="27"/>
  <c r="A465" i="27"/>
  <c r="D465" i="27" s="1" a="1"/>
  <c r="D465" i="27" s="1"/>
  <c r="E465" i="27" l="1"/>
  <c r="B464" i="27"/>
  <c r="C464" i="27"/>
  <c r="A466" i="27"/>
  <c r="D466" i="27" s="1" a="1"/>
  <c r="D466" i="27" s="1"/>
  <c r="E466" i="27" l="1"/>
  <c r="B465" i="27"/>
  <c r="C465" i="27"/>
  <c r="A467" i="27"/>
  <c r="D467" i="27" s="1" a="1"/>
  <c r="D467" i="27" s="1"/>
  <c r="E467" i="27" l="1"/>
  <c r="B466" i="27"/>
  <c r="C466" i="27"/>
  <c r="A468" i="27"/>
  <c r="D468" i="27" s="1" a="1"/>
  <c r="D468" i="27" s="1"/>
  <c r="E468" i="27" l="1"/>
  <c r="B467" i="27"/>
  <c r="C467" i="27"/>
  <c r="A469" i="27"/>
  <c r="D469" i="27" s="1" a="1"/>
  <c r="D469" i="27" s="1"/>
  <c r="E469" i="27" l="1"/>
  <c r="B468" i="27"/>
  <c r="C468" i="27"/>
  <c r="A470" i="27"/>
  <c r="D470" i="27" s="1" a="1"/>
  <c r="D470" i="27" s="1"/>
  <c r="E470" i="27" l="1"/>
  <c r="B469" i="27"/>
  <c r="C469" i="27"/>
  <c r="A471" i="27"/>
  <c r="D471" i="27" s="1" a="1"/>
  <c r="D471" i="27" s="1"/>
  <c r="E471" i="27" l="1"/>
  <c r="B470" i="27"/>
  <c r="C470" i="27"/>
  <c r="A472" i="27"/>
  <c r="D472" i="27" s="1" a="1"/>
  <c r="D472" i="27" s="1"/>
  <c r="E472" i="27" l="1"/>
  <c r="B471" i="27"/>
  <c r="C471" i="27"/>
  <c r="A473" i="27"/>
  <c r="D473" i="27" s="1" a="1"/>
  <c r="D473" i="27" s="1"/>
  <c r="E473" i="27" l="1"/>
  <c r="B472" i="27"/>
  <c r="C472" i="27"/>
  <c r="A474" i="27"/>
  <c r="D474" i="27" s="1" a="1"/>
  <c r="D474" i="27" s="1"/>
  <c r="E474" i="27" l="1"/>
  <c r="B473" i="27"/>
  <c r="C473" i="27"/>
  <c r="A475" i="27"/>
  <c r="D475" i="27" s="1" a="1"/>
  <c r="D475" i="27" s="1"/>
  <c r="E475" i="27" l="1"/>
  <c r="B474" i="27"/>
  <c r="C474" i="27"/>
  <c r="A476" i="27"/>
  <c r="D476" i="27" s="1" a="1"/>
  <c r="D476" i="27" s="1"/>
  <c r="E476" i="27" l="1"/>
  <c r="B475" i="27"/>
  <c r="C475" i="27"/>
  <c r="A477" i="27"/>
  <c r="D477" i="27" s="1" a="1"/>
  <c r="D477" i="27" s="1"/>
  <c r="E477" i="27" l="1"/>
  <c r="B476" i="27"/>
  <c r="C476" i="27"/>
  <c r="A478" i="27"/>
  <c r="D478" i="27" s="1" a="1"/>
  <c r="D478" i="27" s="1"/>
  <c r="E478" i="27" l="1"/>
  <c r="B477" i="27"/>
  <c r="C477" i="27"/>
  <c r="A479" i="27"/>
  <c r="D479" i="27" s="1" a="1"/>
  <c r="D479" i="27" s="1"/>
  <c r="E479" i="27" l="1"/>
  <c r="B478" i="27"/>
  <c r="C478" i="27"/>
  <c r="A480" i="27"/>
  <c r="D480" i="27" s="1" a="1"/>
  <c r="D480" i="27" s="1"/>
  <c r="E480" i="27" l="1"/>
  <c r="B479" i="27"/>
  <c r="C479" i="27"/>
  <c r="A481" i="27"/>
  <c r="D481" i="27" s="1" a="1"/>
  <c r="D481" i="27" s="1"/>
  <c r="E481" i="27" l="1"/>
  <c r="B480" i="27"/>
  <c r="C480" i="27"/>
  <c r="A482" i="27"/>
  <c r="D482" i="27" s="1" a="1"/>
  <c r="D482" i="27" s="1"/>
  <c r="E482" i="27" l="1"/>
  <c r="B481" i="27"/>
  <c r="C481" i="27"/>
  <c r="A483" i="27"/>
  <c r="D483" i="27" s="1" a="1"/>
  <c r="D483" i="27" s="1"/>
  <c r="E483" i="27" l="1"/>
  <c r="B482" i="27"/>
  <c r="C482" i="27"/>
  <c r="A484" i="27"/>
  <c r="D484" i="27" s="1" a="1"/>
  <c r="D484" i="27" s="1"/>
  <c r="E484" i="27" l="1"/>
  <c r="B483" i="27"/>
  <c r="C483" i="27"/>
  <c r="A485" i="27"/>
  <c r="D485" i="27" s="1" a="1"/>
  <c r="D485" i="27" s="1"/>
  <c r="E485" i="27" l="1"/>
  <c r="B484" i="27"/>
  <c r="C484" i="27"/>
  <c r="A486" i="27"/>
  <c r="D486" i="27" s="1" a="1"/>
  <c r="D486" i="27" s="1"/>
  <c r="E486" i="27" l="1"/>
  <c r="B485" i="27"/>
  <c r="C485" i="27"/>
  <c r="A487" i="27"/>
  <c r="D487" i="27" s="1" a="1"/>
  <c r="D487" i="27" s="1"/>
  <c r="E487" i="27" l="1"/>
  <c r="B486" i="27"/>
  <c r="C486" i="27"/>
  <c r="A488" i="27"/>
  <c r="D488" i="27" s="1" a="1"/>
  <c r="D488" i="27" s="1"/>
  <c r="E488" i="27" l="1"/>
  <c r="B487" i="27"/>
  <c r="C487" i="27"/>
  <c r="A489" i="27"/>
  <c r="D489" i="27" s="1" a="1"/>
  <c r="D489" i="27" s="1"/>
  <c r="E489" i="27" l="1"/>
  <c r="B488" i="27"/>
  <c r="C488" i="27"/>
  <c r="A490" i="27"/>
  <c r="D490" i="27" s="1" a="1"/>
  <c r="D490" i="27" s="1"/>
  <c r="E490" i="27" l="1"/>
  <c r="B489" i="27"/>
  <c r="C489" i="27"/>
  <c r="A491" i="27"/>
  <c r="D491" i="27" s="1" a="1"/>
  <c r="D491" i="27" s="1"/>
  <c r="E491" i="27" l="1"/>
  <c r="B490" i="27"/>
  <c r="C490" i="27"/>
  <c r="A492" i="27"/>
  <c r="D492" i="27" s="1" a="1"/>
  <c r="D492" i="27" s="1"/>
  <c r="E492" i="27" l="1"/>
  <c r="B491" i="27"/>
  <c r="C491" i="27"/>
  <c r="A493" i="27"/>
  <c r="D493" i="27" s="1" a="1"/>
  <c r="D493" i="27" s="1"/>
  <c r="E493" i="27" l="1"/>
  <c r="B492" i="27"/>
  <c r="C492" i="27"/>
  <c r="A494" i="27"/>
  <c r="D494" i="27" s="1" a="1"/>
  <c r="D494" i="27" s="1"/>
  <c r="E494" i="27" l="1"/>
  <c r="B493" i="27"/>
  <c r="C493" i="27"/>
  <c r="A495" i="27"/>
  <c r="D495" i="27" s="1" a="1"/>
  <c r="D495" i="27" s="1"/>
  <c r="E495" i="27" l="1"/>
  <c r="B494" i="27"/>
  <c r="C494" i="27"/>
  <c r="A496" i="27"/>
  <c r="D496" i="27" s="1" a="1"/>
  <c r="D496" i="27" s="1"/>
  <c r="E496" i="27" l="1"/>
  <c r="B495" i="27"/>
  <c r="C495" i="27"/>
  <c r="A497" i="27"/>
  <c r="D497" i="27" s="1" a="1"/>
  <c r="D497" i="27" s="1"/>
  <c r="E497" i="27" l="1"/>
  <c r="B496" i="27"/>
  <c r="C496" i="27"/>
  <c r="A498" i="27"/>
  <c r="D498" i="27" s="1" a="1"/>
  <c r="D498" i="27" s="1"/>
  <c r="E498" i="27" l="1"/>
  <c r="B497" i="27"/>
  <c r="C497" i="27"/>
  <c r="A499" i="27"/>
  <c r="D499" i="27" s="1" a="1"/>
  <c r="D499" i="27" s="1"/>
  <c r="E499" i="27" l="1"/>
  <c r="B498" i="27"/>
  <c r="C498" i="27"/>
  <c r="A500" i="27"/>
  <c r="D500" i="27" s="1" a="1"/>
  <c r="D500" i="27" s="1"/>
  <c r="E500" i="27" l="1"/>
  <c r="B499" i="27"/>
  <c r="C499" i="27"/>
  <c r="A501" i="27"/>
  <c r="D501" i="27" s="1" a="1"/>
  <c r="D501" i="27" s="1"/>
  <c r="E501" i="27" l="1"/>
  <c r="B500" i="27"/>
  <c r="C500" i="27"/>
  <c r="A502" i="27"/>
  <c r="D502" i="27" s="1" a="1"/>
  <c r="D502" i="27" s="1"/>
  <c r="E502" i="27" l="1"/>
  <c r="B501" i="27"/>
  <c r="C501" i="27"/>
  <c r="A503" i="27"/>
  <c r="D503" i="27" s="1" a="1"/>
  <c r="D503" i="27" s="1"/>
  <c r="E503" i="27" l="1"/>
  <c r="B502" i="27"/>
  <c r="C502" i="27"/>
  <c r="A504" i="27"/>
  <c r="D504" i="27" s="1" a="1"/>
  <c r="D504" i="27" s="1"/>
  <c r="E504" i="27" l="1"/>
  <c r="B503" i="27"/>
  <c r="C503" i="27"/>
  <c r="A505" i="27"/>
  <c r="D505" i="27" s="1" a="1"/>
  <c r="D505" i="27" s="1"/>
  <c r="E505" i="27" l="1"/>
  <c r="B504" i="27"/>
  <c r="C504" i="27"/>
  <c r="A506" i="27"/>
  <c r="D506" i="27" s="1" a="1"/>
  <c r="D506" i="27" s="1"/>
  <c r="E506" i="27" l="1"/>
  <c r="B505" i="27"/>
  <c r="C505" i="27"/>
  <c r="A507" i="27"/>
  <c r="D507" i="27" s="1" a="1"/>
  <c r="D507" i="27" s="1"/>
  <c r="E507" i="27" l="1"/>
  <c r="B506" i="27"/>
  <c r="C506" i="27"/>
  <c r="A508" i="27"/>
  <c r="D508" i="27" s="1" a="1"/>
  <c r="D508" i="27" s="1"/>
  <c r="E508" i="27" l="1"/>
  <c r="B507" i="27"/>
  <c r="C507" i="27"/>
  <c r="A509" i="27"/>
  <c r="D509" i="27" s="1" a="1"/>
  <c r="D509" i="27" s="1"/>
  <c r="E509" i="27" l="1"/>
  <c r="B508" i="27"/>
  <c r="C508" i="27"/>
  <c r="A510" i="27"/>
  <c r="D510" i="27" s="1" a="1"/>
  <c r="D510" i="27" s="1"/>
  <c r="E510" i="27" l="1"/>
  <c r="B509" i="27"/>
  <c r="C509" i="27"/>
  <c r="A511" i="27"/>
  <c r="D511" i="27" s="1" a="1"/>
  <c r="D511" i="27" s="1"/>
  <c r="E511" i="27" l="1"/>
  <c r="B510" i="27"/>
  <c r="C510" i="27"/>
  <c r="A512" i="27"/>
  <c r="D512" i="27" s="1" a="1"/>
  <c r="D512" i="27" s="1"/>
  <c r="E512" i="27" l="1"/>
  <c r="C511" i="27"/>
  <c r="B511" i="27"/>
  <c r="A513" i="27"/>
  <c r="D513" i="27" s="1" a="1"/>
  <c r="D513" i="27" s="1"/>
  <c r="E513" i="27" l="1"/>
  <c r="B512" i="27"/>
  <c r="C512" i="27"/>
  <c r="A514" i="27"/>
  <c r="D514" i="27" s="1" a="1"/>
  <c r="D514" i="27" s="1"/>
  <c r="E514" i="27" l="1"/>
  <c r="B513" i="27"/>
  <c r="C513" i="27"/>
  <c r="A515" i="27"/>
  <c r="D515" i="27" s="1" a="1"/>
  <c r="D515" i="27" s="1"/>
  <c r="E515" i="27" l="1"/>
  <c r="B514" i="27"/>
  <c r="C514" i="27"/>
  <c r="A516" i="27"/>
  <c r="D516" i="27" s="1" a="1"/>
  <c r="D516" i="27" s="1"/>
  <c r="E516" i="27" l="1"/>
  <c r="B515" i="27"/>
  <c r="C515" i="27"/>
  <c r="A517" i="27"/>
  <c r="D517" i="27" s="1" a="1"/>
  <c r="D517" i="27" s="1"/>
  <c r="E517" i="27" l="1"/>
  <c r="B516" i="27"/>
  <c r="C516" i="27"/>
  <c r="A518" i="27"/>
  <c r="D518" i="27" s="1" a="1"/>
  <c r="D518" i="27" s="1"/>
  <c r="E518" i="27" l="1"/>
  <c r="B517" i="27"/>
  <c r="C517" i="27"/>
  <c r="A519" i="27"/>
  <c r="D519" i="27" s="1" a="1"/>
  <c r="D519" i="27" s="1"/>
  <c r="E519" i="27" l="1"/>
  <c r="B518" i="27"/>
  <c r="C518" i="27"/>
  <c r="A520" i="27"/>
  <c r="D520" i="27" s="1" a="1"/>
  <c r="D520" i="27" s="1"/>
  <c r="E520" i="27" l="1"/>
  <c r="B519" i="27"/>
  <c r="C519" i="27"/>
  <c r="A521" i="27"/>
  <c r="D521" i="27" s="1" a="1"/>
  <c r="D521" i="27" s="1"/>
  <c r="E521" i="27" l="1"/>
  <c r="B520" i="27"/>
  <c r="C520" i="27"/>
  <c r="A522" i="27"/>
  <c r="D522" i="27" s="1" a="1"/>
  <c r="D522" i="27" s="1"/>
  <c r="E522" i="27" l="1"/>
  <c r="B521" i="27"/>
  <c r="C521" i="27"/>
  <c r="A523" i="27"/>
  <c r="D523" i="27" s="1" a="1"/>
  <c r="D523" i="27" s="1"/>
  <c r="E523" i="27" l="1"/>
  <c r="B522" i="27"/>
  <c r="C522" i="27"/>
  <c r="A524" i="27"/>
  <c r="D524" i="27" s="1" a="1"/>
  <c r="D524" i="27" s="1"/>
  <c r="E524" i="27" l="1"/>
  <c r="B523" i="27"/>
  <c r="C523" i="27"/>
  <c r="A525" i="27"/>
  <c r="D525" i="27" s="1" a="1"/>
  <c r="D525" i="27" s="1"/>
  <c r="E525" i="27" l="1"/>
  <c r="B524" i="27"/>
  <c r="C524" i="27"/>
  <c r="A526" i="27"/>
  <c r="D526" i="27" s="1" a="1"/>
  <c r="D526" i="27" s="1"/>
  <c r="E526" i="27" l="1"/>
  <c r="B525" i="27"/>
  <c r="C525" i="27"/>
  <c r="A527" i="27"/>
  <c r="D527" i="27" s="1" a="1"/>
  <c r="D527" i="27" s="1"/>
  <c r="E527" i="27" l="1"/>
  <c r="B526" i="27"/>
  <c r="C526" i="27"/>
  <c r="A528" i="27"/>
  <c r="D528" i="27" s="1" a="1"/>
  <c r="D528" i="27" s="1"/>
  <c r="E528" i="27" l="1"/>
  <c r="B527" i="27"/>
  <c r="C527" i="27"/>
  <c r="A529" i="27"/>
  <c r="D529" i="27" s="1" a="1"/>
  <c r="D529" i="27" s="1"/>
  <c r="E529" i="27" l="1"/>
  <c r="B528" i="27"/>
  <c r="C528" i="27"/>
  <c r="A530" i="27"/>
  <c r="D530" i="27" s="1" a="1"/>
  <c r="D530" i="27" s="1"/>
  <c r="E530" i="27" l="1"/>
  <c r="B529" i="27"/>
  <c r="C529" i="27"/>
  <c r="A531" i="27"/>
  <c r="D531" i="27" s="1" a="1"/>
  <c r="D531" i="27" s="1"/>
  <c r="E531" i="27" l="1"/>
  <c r="B530" i="27"/>
  <c r="C530" i="27"/>
  <c r="A532" i="27"/>
  <c r="D532" i="27" s="1" a="1"/>
  <c r="D532" i="27" s="1"/>
  <c r="E532" i="27" l="1"/>
  <c r="B531" i="27"/>
  <c r="C531" i="27"/>
  <c r="A533" i="27"/>
  <c r="D533" i="27" s="1" a="1"/>
  <c r="D533" i="27" s="1"/>
  <c r="E533" i="27" l="1"/>
  <c r="B532" i="27"/>
  <c r="C532" i="27"/>
  <c r="A534" i="27"/>
  <c r="D534" i="27" s="1" a="1"/>
  <c r="D534" i="27" s="1"/>
  <c r="E534" i="27" l="1"/>
  <c r="B533" i="27"/>
  <c r="C533" i="27"/>
  <c r="A535" i="27"/>
  <c r="D535" i="27" s="1" a="1"/>
  <c r="D535" i="27" s="1"/>
  <c r="E535" i="27" l="1"/>
  <c r="B534" i="27"/>
  <c r="C534" i="27"/>
  <c r="A536" i="27"/>
  <c r="D536" i="27" s="1" a="1"/>
  <c r="D536" i="27" s="1"/>
  <c r="E536" i="27" l="1"/>
  <c r="B535" i="27"/>
  <c r="C535" i="27"/>
  <c r="A537" i="27"/>
  <c r="D537" i="27" s="1" a="1"/>
  <c r="D537" i="27" s="1"/>
  <c r="E537" i="27" l="1"/>
  <c r="B536" i="27"/>
  <c r="C536" i="27"/>
  <c r="A538" i="27"/>
  <c r="D538" i="27" s="1" a="1"/>
  <c r="D538" i="27" s="1"/>
  <c r="E538" i="27" l="1"/>
  <c r="B537" i="27"/>
  <c r="C537" i="27"/>
  <c r="A539" i="27"/>
  <c r="D539" i="27" s="1" a="1"/>
  <c r="D539" i="27" s="1"/>
  <c r="E539" i="27" l="1"/>
  <c r="B538" i="27"/>
  <c r="C538" i="27"/>
  <c r="A540" i="27"/>
  <c r="D540" i="27" s="1" a="1"/>
  <c r="D540" i="27" s="1"/>
  <c r="E540" i="27" l="1"/>
  <c r="B539" i="27"/>
  <c r="C539" i="27"/>
  <c r="A541" i="27"/>
  <c r="D541" i="27" s="1" a="1"/>
  <c r="D541" i="27" s="1"/>
  <c r="E541" i="27" l="1"/>
  <c r="B540" i="27"/>
  <c r="C540" i="27"/>
  <c r="A542" i="27"/>
  <c r="D542" i="27" s="1" a="1"/>
  <c r="D542" i="27" s="1"/>
  <c r="E542" i="27" l="1"/>
  <c r="B541" i="27"/>
  <c r="C541" i="27"/>
  <c r="A543" i="27"/>
  <c r="D543" i="27" s="1" a="1"/>
  <c r="D543" i="27" s="1"/>
  <c r="E543" i="27" l="1"/>
  <c r="B542" i="27"/>
  <c r="C542" i="27"/>
  <c r="A544" i="27"/>
  <c r="D544" i="27" s="1" a="1"/>
  <c r="D544" i="27" s="1"/>
  <c r="E544" i="27" l="1"/>
  <c r="C543" i="27"/>
  <c r="B543" i="27"/>
  <c r="A545" i="27"/>
  <c r="D545" i="27" s="1" a="1"/>
  <c r="D545" i="27" s="1"/>
  <c r="E545" i="27" l="1"/>
  <c r="B544" i="27"/>
  <c r="C544" i="27"/>
  <c r="A546" i="27"/>
  <c r="D546" i="27" s="1" a="1"/>
  <c r="D546" i="27" s="1"/>
  <c r="E546" i="27" l="1"/>
  <c r="B545" i="27"/>
  <c r="C545" i="27"/>
  <c r="A547" i="27"/>
  <c r="D547" i="27" s="1" a="1"/>
  <c r="D547" i="27" s="1"/>
  <c r="E547" i="27" l="1"/>
  <c r="B546" i="27"/>
  <c r="C546" i="27"/>
  <c r="A548" i="27"/>
  <c r="D548" i="27" s="1" a="1"/>
  <c r="D548" i="27" s="1"/>
  <c r="E548" i="27" l="1"/>
  <c r="B547" i="27"/>
  <c r="C547" i="27"/>
  <c r="A549" i="27"/>
  <c r="D549" i="27" s="1" a="1"/>
  <c r="D549" i="27" s="1"/>
  <c r="E549" i="27" l="1"/>
  <c r="B548" i="27"/>
  <c r="C548" i="27"/>
  <c r="A550" i="27"/>
  <c r="D550" i="27" s="1" a="1"/>
  <c r="D550" i="27" s="1"/>
  <c r="E550" i="27" l="1"/>
  <c r="B549" i="27"/>
  <c r="C549" i="27"/>
  <c r="A551" i="27"/>
  <c r="D551" i="27" s="1" a="1"/>
  <c r="D551" i="27" s="1"/>
  <c r="E551" i="27" l="1"/>
  <c r="B550" i="27"/>
  <c r="C550" i="27"/>
  <c r="A552" i="27"/>
  <c r="D552" i="27" s="1" a="1"/>
  <c r="D552" i="27" s="1"/>
  <c r="E552" i="27" l="1"/>
  <c r="B551" i="27"/>
  <c r="C551" i="27"/>
  <c r="A553" i="27"/>
  <c r="D553" i="27" s="1" a="1"/>
  <c r="D553" i="27" s="1"/>
  <c r="E553" i="27" l="1"/>
  <c r="B552" i="27"/>
  <c r="C552" i="27"/>
  <c r="A554" i="27"/>
  <c r="D554" i="27" s="1" a="1"/>
  <c r="D554" i="27" s="1"/>
  <c r="E554" i="27" l="1"/>
  <c r="B553" i="27"/>
  <c r="C553" i="27"/>
  <c r="A555" i="27"/>
  <c r="D555" i="27" s="1" a="1"/>
  <c r="D555" i="27" s="1"/>
  <c r="E555" i="27" l="1"/>
  <c r="B554" i="27"/>
  <c r="C554" i="27"/>
  <c r="A556" i="27"/>
  <c r="D556" i="27" s="1" a="1"/>
  <c r="D556" i="27" s="1"/>
  <c r="E556" i="27" l="1"/>
  <c r="B555" i="27"/>
  <c r="C555" i="27"/>
  <c r="A557" i="27"/>
  <c r="D557" i="27" s="1" a="1"/>
  <c r="D557" i="27" s="1"/>
  <c r="E557" i="27" l="1"/>
  <c r="B556" i="27"/>
  <c r="C556" i="27"/>
  <c r="A558" i="27"/>
  <c r="D558" i="27" s="1" a="1"/>
  <c r="D558" i="27" s="1"/>
  <c r="E558" i="27" l="1"/>
  <c r="B557" i="27"/>
  <c r="C557" i="27"/>
  <c r="A559" i="27"/>
  <c r="D559" i="27" s="1" a="1"/>
  <c r="D559" i="27" s="1"/>
  <c r="E559" i="27" l="1"/>
  <c r="B558" i="27"/>
  <c r="C558" i="27"/>
  <c r="A560" i="27"/>
  <c r="D560" i="27" s="1" a="1"/>
  <c r="D560" i="27" s="1"/>
  <c r="E560" i="27" l="1"/>
  <c r="B559" i="27"/>
  <c r="C559" i="27"/>
  <c r="A561" i="27"/>
  <c r="D561" i="27" s="1" a="1"/>
  <c r="D561" i="27" s="1"/>
  <c r="E561" i="27" l="1"/>
  <c r="B560" i="27"/>
  <c r="C560" i="27"/>
  <c r="A562" i="27"/>
  <c r="D562" i="27" s="1" a="1"/>
  <c r="D562" i="27" s="1"/>
  <c r="E562" i="27" l="1"/>
  <c r="B561" i="27"/>
  <c r="C561" i="27"/>
  <c r="A563" i="27"/>
  <c r="D563" i="27" s="1" a="1"/>
  <c r="D563" i="27" s="1"/>
  <c r="E563" i="27" l="1"/>
  <c r="B562" i="27"/>
  <c r="C562" i="27"/>
  <c r="A564" i="27"/>
  <c r="D564" i="27" s="1" a="1"/>
  <c r="D564" i="27" s="1"/>
  <c r="E564" i="27" l="1"/>
  <c r="B563" i="27"/>
  <c r="C563" i="27"/>
  <c r="A565" i="27"/>
  <c r="D565" i="27" s="1" a="1"/>
  <c r="D565" i="27" s="1"/>
  <c r="E565" i="27" l="1"/>
  <c r="B564" i="27"/>
  <c r="C564" i="27"/>
  <c r="A566" i="27"/>
  <c r="D566" i="27" s="1" a="1"/>
  <c r="D566" i="27" s="1"/>
  <c r="E566" i="27" l="1"/>
  <c r="B565" i="27"/>
  <c r="C565" i="27"/>
  <c r="A567" i="27"/>
  <c r="D567" i="27" s="1" a="1"/>
  <c r="D567" i="27" s="1"/>
  <c r="E567" i="27" l="1"/>
  <c r="B566" i="27"/>
  <c r="C566" i="27"/>
  <c r="A568" i="27"/>
  <c r="D568" i="27" s="1" a="1"/>
  <c r="D568" i="27" s="1"/>
  <c r="E568" i="27" l="1"/>
  <c r="B567" i="27"/>
  <c r="C567" i="27"/>
  <c r="A569" i="27"/>
  <c r="D569" i="27" s="1" a="1"/>
  <c r="D569" i="27" s="1"/>
  <c r="E569" i="27" l="1"/>
  <c r="B568" i="27"/>
  <c r="C568" i="27"/>
  <c r="A570" i="27"/>
  <c r="D570" i="27" s="1" a="1"/>
  <c r="D570" i="27" s="1"/>
  <c r="E570" i="27" l="1"/>
  <c r="B569" i="27"/>
  <c r="C569" i="27"/>
  <c r="A571" i="27"/>
  <c r="D571" i="27" s="1" a="1"/>
  <c r="D571" i="27" s="1"/>
  <c r="E571" i="27" l="1"/>
  <c r="B570" i="27"/>
  <c r="C570" i="27"/>
  <c r="A572" i="27"/>
  <c r="D572" i="27" s="1" a="1"/>
  <c r="D572" i="27" s="1"/>
  <c r="E572" i="27" l="1"/>
  <c r="B571" i="27"/>
  <c r="C571" i="27"/>
  <c r="A573" i="27"/>
  <c r="D573" i="27" s="1" a="1"/>
  <c r="D573" i="27" s="1"/>
  <c r="E573" i="27" l="1"/>
  <c r="B572" i="27"/>
  <c r="C572" i="27"/>
  <c r="A574" i="27"/>
  <c r="D574" i="27" s="1" a="1"/>
  <c r="D574" i="27" s="1"/>
  <c r="E574" i="27" l="1"/>
  <c r="B573" i="27"/>
  <c r="C573" i="27"/>
  <c r="A575" i="27"/>
  <c r="D575" i="27" s="1" a="1"/>
  <c r="D575" i="27" s="1"/>
  <c r="E575" i="27" l="1"/>
  <c r="B574" i="27"/>
  <c r="C574" i="27"/>
  <c r="A576" i="27"/>
  <c r="D576" i="27" s="1" a="1"/>
  <c r="D576" i="27" s="1"/>
  <c r="E576" i="27" l="1"/>
  <c r="B575" i="27"/>
  <c r="C575" i="27"/>
  <c r="A577" i="27"/>
  <c r="D577" i="27" s="1" a="1"/>
  <c r="D577" i="27" s="1"/>
  <c r="E577" i="27" l="1"/>
  <c r="B576" i="27"/>
  <c r="C576" i="27"/>
  <c r="A578" i="27"/>
  <c r="D578" i="27" s="1" a="1"/>
  <c r="D578" i="27" s="1"/>
  <c r="E578" i="27" l="1"/>
  <c r="B577" i="27"/>
  <c r="C577" i="27"/>
  <c r="A579" i="27"/>
  <c r="D579" i="27" s="1" a="1"/>
  <c r="D579" i="27" s="1"/>
  <c r="E579" i="27" l="1"/>
  <c r="B578" i="27"/>
  <c r="C578" i="27"/>
  <c r="A580" i="27"/>
  <c r="D580" i="27" s="1" a="1"/>
  <c r="D580" i="27" s="1"/>
  <c r="E580" i="27" l="1"/>
  <c r="B579" i="27"/>
  <c r="C579" i="27"/>
  <c r="A581" i="27"/>
  <c r="D581" i="27" s="1" a="1"/>
  <c r="D581" i="27" s="1"/>
  <c r="E581" i="27" l="1"/>
  <c r="B580" i="27"/>
  <c r="C580" i="27"/>
  <c r="A582" i="27"/>
  <c r="D582" i="27" s="1" a="1"/>
  <c r="D582" i="27" s="1"/>
  <c r="E582" i="27" l="1"/>
  <c r="B581" i="27"/>
  <c r="C581" i="27"/>
  <c r="A583" i="27"/>
  <c r="D583" i="27" s="1" a="1"/>
  <c r="D583" i="27" s="1"/>
  <c r="E583" i="27" l="1"/>
  <c r="B582" i="27"/>
  <c r="C582" i="27"/>
  <c r="A584" i="27"/>
  <c r="D584" i="27" s="1" a="1"/>
  <c r="D584" i="27" s="1"/>
  <c r="E584" i="27" l="1"/>
  <c r="B583" i="27"/>
  <c r="C583" i="27"/>
  <c r="A585" i="27"/>
  <c r="D585" i="27" s="1" a="1"/>
  <c r="D585" i="27" s="1"/>
  <c r="E585" i="27" l="1"/>
  <c r="B584" i="27"/>
  <c r="C584" i="27"/>
  <c r="A586" i="27"/>
  <c r="D586" i="27" s="1" a="1"/>
  <c r="D586" i="27" s="1"/>
  <c r="E586" i="27" l="1"/>
  <c r="B585" i="27"/>
  <c r="C585" i="27"/>
  <c r="A587" i="27"/>
  <c r="D587" i="27" s="1" a="1"/>
  <c r="D587" i="27" s="1"/>
  <c r="E587" i="27" l="1"/>
  <c r="B586" i="27"/>
  <c r="C586" i="27"/>
  <c r="A588" i="27"/>
  <c r="D588" i="27" s="1" a="1"/>
  <c r="D588" i="27" s="1"/>
  <c r="E588" i="27" l="1"/>
  <c r="B587" i="27"/>
  <c r="C587" i="27"/>
  <c r="A589" i="27"/>
  <c r="D589" i="27" s="1" a="1"/>
  <c r="D589" i="27" s="1"/>
  <c r="E589" i="27" l="1"/>
  <c r="B588" i="27"/>
  <c r="C588" i="27"/>
  <c r="A590" i="27"/>
  <c r="D590" i="27" s="1" a="1"/>
  <c r="D590" i="27" s="1"/>
  <c r="E590" i="27" l="1"/>
  <c r="B589" i="27"/>
  <c r="C589" i="27"/>
  <c r="A591" i="27"/>
  <c r="D591" i="27" s="1" a="1"/>
  <c r="D591" i="27" s="1"/>
  <c r="E591" i="27" l="1"/>
  <c r="B590" i="27"/>
  <c r="C590" i="27"/>
  <c r="A592" i="27"/>
  <c r="D592" i="27" s="1" a="1"/>
  <c r="D592" i="27" s="1"/>
  <c r="E592" i="27" l="1"/>
  <c r="B591" i="27"/>
  <c r="C591" i="27"/>
  <c r="A593" i="27"/>
  <c r="D593" i="27" s="1" a="1"/>
  <c r="D593" i="27" s="1"/>
  <c r="E593" i="27" l="1"/>
  <c r="B592" i="27"/>
  <c r="C592" i="27"/>
  <c r="A594" i="27"/>
  <c r="D594" i="27" s="1" a="1"/>
  <c r="D594" i="27" s="1"/>
  <c r="E594" i="27" l="1"/>
  <c r="B593" i="27"/>
  <c r="C593" i="27"/>
  <c r="A595" i="27"/>
  <c r="D595" i="27" s="1" a="1"/>
  <c r="D595" i="27" s="1"/>
  <c r="E595" i="27" l="1"/>
  <c r="B594" i="27"/>
  <c r="C594" i="27"/>
  <c r="A596" i="27"/>
  <c r="D596" i="27" s="1" a="1"/>
  <c r="D596" i="27" s="1"/>
  <c r="E596" i="27" l="1"/>
  <c r="B595" i="27"/>
  <c r="C595" i="27"/>
  <c r="A597" i="27"/>
  <c r="D597" i="27" s="1" a="1"/>
  <c r="D597" i="27" s="1"/>
  <c r="E597" i="27" l="1"/>
  <c r="B596" i="27"/>
  <c r="C596" i="27"/>
  <c r="A598" i="27"/>
  <c r="D598" i="27" s="1" a="1"/>
  <c r="D598" i="27" s="1"/>
  <c r="E598" i="27" l="1"/>
  <c r="B597" i="27"/>
  <c r="C597" i="27"/>
  <c r="A599" i="27"/>
  <c r="D599" i="27" s="1" a="1"/>
  <c r="D599" i="27" s="1"/>
  <c r="E599" i="27" l="1"/>
  <c r="B598" i="27"/>
  <c r="C598" i="27"/>
  <c r="A600" i="27"/>
  <c r="D600" i="27" s="1" a="1"/>
  <c r="D600" i="27" s="1"/>
  <c r="E600" i="27" l="1"/>
  <c r="B599" i="27"/>
  <c r="C599" i="27"/>
  <c r="A601" i="27"/>
  <c r="D601" i="27" s="1" a="1"/>
  <c r="D601" i="27" s="1"/>
  <c r="E601" i="27" l="1"/>
  <c r="B600" i="27"/>
  <c r="C600" i="27"/>
  <c r="A602" i="27"/>
  <c r="D602" i="27" s="1" a="1"/>
  <c r="D602" i="27" s="1"/>
  <c r="E602" i="27" l="1"/>
  <c r="B601" i="27"/>
  <c r="C601" i="27"/>
  <c r="A603" i="27"/>
  <c r="D603" i="27" s="1" a="1"/>
  <c r="D603" i="27" s="1"/>
  <c r="E603" i="27" l="1"/>
  <c r="B602" i="27"/>
  <c r="C602" i="27"/>
  <c r="A604" i="27"/>
  <c r="D604" i="27" s="1" a="1"/>
  <c r="D604" i="27" s="1"/>
  <c r="E604" i="27" l="1"/>
  <c r="B603" i="27"/>
  <c r="C603" i="27"/>
  <c r="A605" i="27"/>
  <c r="D605" i="27" s="1" a="1"/>
  <c r="D605" i="27" s="1"/>
  <c r="E605" i="27" l="1"/>
  <c r="B604" i="27"/>
  <c r="C604" i="27"/>
  <c r="A606" i="27"/>
  <c r="D606" i="27" s="1" a="1"/>
  <c r="D606" i="27" s="1"/>
  <c r="E606" i="27" l="1"/>
  <c r="B605" i="27"/>
  <c r="C605" i="27"/>
  <c r="A607" i="27"/>
  <c r="D607" i="27" s="1" a="1"/>
  <c r="D607" i="27" s="1"/>
  <c r="E607" i="27" l="1"/>
  <c r="B606" i="27"/>
  <c r="C606" i="27"/>
  <c r="A608" i="27"/>
  <c r="D608" i="27" s="1" a="1"/>
  <c r="D608" i="27" s="1"/>
  <c r="E608" i="27" l="1"/>
  <c r="B607" i="27"/>
  <c r="C607" i="27"/>
  <c r="A609" i="27"/>
  <c r="D609" i="27" s="1" a="1"/>
  <c r="D609" i="27" s="1"/>
  <c r="E609" i="27" l="1"/>
  <c r="B608" i="27"/>
  <c r="C608" i="27"/>
  <c r="A610" i="27"/>
  <c r="D610" i="27" s="1" a="1"/>
  <c r="D610" i="27" s="1"/>
  <c r="E610" i="27" l="1"/>
  <c r="B609" i="27"/>
  <c r="C609" i="27"/>
  <c r="A611" i="27"/>
  <c r="D611" i="27" s="1" a="1"/>
  <c r="D611" i="27" s="1"/>
  <c r="E611" i="27" l="1"/>
  <c r="B610" i="27"/>
  <c r="C610" i="27"/>
  <c r="A612" i="27"/>
  <c r="D612" i="27" s="1" a="1"/>
  <c r="D612" i="27" s="1"/>
  <c r="E612" i="27" l="1"/>
  <c r="B611" i="27"/>
  <c r="C611" i="27"/>
  <c r="A613" i="27"/>
  <c r="D613" i="27" s="1" a="1"/>
  <c r="D613" i="27" s="1"/>
  <c r="E613" i="27" l="1"/>
  <c r="B612" i="27"/>
  <c r="C612" i="27"/>
  <c r="A614" i="27"/>
  <c r="D614" i="27" s="1" a="1"/>
  <c r="D614" i="27" s="1"/>
  <c r="E614" i="27" l="1"/>
  <c r="B613" i="27"/>
  <c r="C613" i="27"/>
  <c r="A615" i="27"/>
  <c r="D615" i="27" s="1" a="1"/>
  <c r="D615" i="27" s="1"/>
  <c r="E615" i="27" l="1"/>
  <c r="B614" i="27"/>
  <c r="C614" i="27"/>
  <c r="A616" i="27"/>
  <c r="D616" i="27" s="1" a="1"/>
  <c r="D616" i="27" s="1"/>
  <c r="E616" i="27" l="1"/>
  <c r="B615" i="27"/>
  <c r="C615" i="27"/>
  <c r="A617" i="27"/>
  <c r="D617" i="27" s="1" a="1"/>
  <c r="D617" i="27" s="1"/>
  <c r="E617" i="27" l="1"/>
  <c r="B616" i="27"/>
  <c r="C616" i="27"/>
  <c r="A618" i="27"/>
  <c r="D618" i="27" s="1" a="1"/>
  <c r="D618" i="27" s="1"/>
  <c r="E618" i="27" l="1"/>
  <c r="B617" i="27"/>
  <c r="C617" i="27"/>
  <c r="A619" i="27"/>
  <c r="D619" i="27" s="1" a="1"/>
  <c r="D619" i="27" s="1"/>
  <c r="E619" i="27" l="1"/>
  <c r="B618" i="27"/>
  <c r="C618" i="27"/>
  <c r="A620" i="27"/>
  <c r="D620" i="27" s="1" a="1"/>
  <c r="D620" i="27" s="1"/>
  <c r="E620" i="27" l="1"/>
  <c r="B619" i="27"/>
  <c r="C619" i="27"/>
  <c r="A621" i="27"/>
  <c r="D621" i="27" s="1" a="1"/>
  <c r="D621" i="27" s="1"/>
  <c r="E621" i="27" l="1"/>
  <c r="B620" i="27"/>
  <c r="C620" i="27"/>
  <c r="A622" i="27"/>
  <c r="D622" i="27" s="1" a="1"/>
  <c r="D622" i="27" s="1"/>
  <c r="E622" i="27" l="1"/>
  <c r="B621" i="27"/>
  <c r="C621" i="27"/>
  <c r="A623" i="27"/>
  <c r="D623" i="27" s="1" a="1"/>
  <c r="D623" i="27" s="1"/>
  <c r="E623" i="27" l="1"/>
  <c r="B622" i="27"/>
  <c r="C622" i="27"/>
  <c r="A624" i="27"/>
  <c r="D624" i="27" s="1" a="1"/>
  <c r="D624" i="27" s="1"/>
  <c r="E624" i="27" l="1"/>
  <c r="B623" i="27"/>
  <c r="C623" i="27"/>
  <c r="A625" i="27"/>
  <c r="D625" i="27" s="1" a="1"/>
  <c r="D625" i="27" s="1"/>
  <c r="E625" i="27" l="1"/>
  <c r="B624" i="27"/>
  <c r="C624" i="27"/>
  <c r="A626" i="27"/>
  <c r="D626" i="27" s="1" a="1"/>
  <c r="D626" i="27" s="1"/>
  <c r="E626" i="27" l="1"/>
  <c r="B625" i="27"/>
  <c r="C625" i="27"/>
  <c r="A627" i="27"/>
  <c r="D627" i="27" s="1" a="1"/>
  <c r="D627" i="27" s="1"/>
  <c r="E627" i="27" l="1"/>
  <c r="B626" i="27"/>
  <c r="C626" i="27"/>
  <c r="A628" i="27"/>
  <c r="D628" i="27" s="1" a="1"/>
  <c r="D628" i="27" s="1"/>
  <c r="E628" i="27" l="1"/>
  <c r="B627" i="27"/>
  <c r="C627" i="27"/>
  <c r="A629" i="27"/>
  <c r="D629" i="27" s="1" a="1"/>
  <c r="D629" i="27" s="1"/>
  <c r="E629" i="27" l="1"/>
  <c r="B628" i="27"/>
  <c r="C628" i="27"/>
  <c r="A630" i="27"/>
  <c r="D630" i="27" s="1" a="1"/>
  <c r="D630" i="27" s="1"/>
  <c r="E630" i="27" l="1"/>
  <c r="B629" i="27"/>
  <c r="C629" i="27"/>
  <c r="A631" i="27"/>
  <c r="D631" i="27" s="1" a="1"/>
  <c r="D631" i="27" s="1"/>
  <c r="E631" i="27" l="1"/>
  <c r="B630" i="27"/>
  <c r="C630" i="27"/>
  <c r="A632" i="27"/>
  <c r="D632" i="27" s="1" a="1"/>
  <c r="D632" i="27" s="1"/>
  <c r="E632" i="27" l="1"/>
  <c r="B631" i="27"/>
  <c r="C631" i="27"/>
  <c r="A633" i="27"/>
  <c r="D633" i="27" s="1" a="1"/>
  <c r="D633" i="27" s="1"/>
  <c r="E633" i="27" l="1"/>
  <c r="B632" i="27"/>
  <c r="C632" i="27"/>
  <c r="A634" i="27"/>
  <c r="D634" i="27" s="1" a="1"/>
  <c r="D634" i="27" s="1"/>
  <c r="E634" i="27" l="1"/>
  <c r="B633" i="27"/>
  <c r="C633" i="27"/>
  <c r="A635" i="27"/>
  <c r="D635" i="27" s="1" a="1"/>
  <c r="D635" i="27" s="1"/>
  <c r="E635" i="27" l="1"/>
  <c r="B634" i="27"/>
  <c r="C634" i="27"/>
  <c r="A636" i="27"/>
  <c r="D636" i="27" s="1" a="1"/>
  <c r="D636" i="27" s="1"/>
  <c r="E636" i="27" l="1"/>
  <c r="B635" i="27"/>
  <c r="C635" i="27"/>
  <c r="A637" i="27"/>
  <c r="D637" i="27" s="1" a="1"/>
  <c r="D637" i="27" s="1"/>
  <c r="E637" i="27" l="1"/>
  <c r="B636" i="27"/>
  <c r="C636" i="27"/>
  <c r="A638" i="27"/>
  <c r="D638" i="27" s="1" a="1"/>
  <c r="D638" i="27" s="1"/>
  <c r="E638" i="27" l="1"/>
  <c r="B637" i="27"/>
  <c r="C637" i="27"/>
  <c r="A639" i="27"/>
  <c r="D639" i="27" s="1" a="1"/>
  <c r="D639" i="27" s="1"/>
  <c r="E639" i="27" l="1"/>
  <c r="B638" i="27"/>
  <c r="C638" i="27"/>
  <c r="A640" i="27"/>
  <c r="D640" i="27" s="1" a="1"/>
  <c r="D640" i="27" s="1"/>
  <c r="E640" i="27" l="1"/>
  <c r="B639" i="27"/>
  <c r="C639" i="27"/>
  <c r="A641" i="27"/>
  <c r="D641" i="27" s="1" a="1"/>
  <c r="D641" i="27" s="1"/>
  <c r="E641" i="27" l="1"/>
  <c r="B640" i="27"/>
  <c r="C640" i="27"/>
  <c r="A642" i="27"/>
  <c r="D642" i="27" s="1" a="1"/>
  <c r="D642" i="27" s="1"/>
  <c r="E642" i="27" l="1"/>
  <c r="B641" i="27"/>
  <c r="C641" i="27"/>
  <c r="A643" i="27"/>
  <c r="D643" i="27" s="1" a="1"/>
  <c r="D643" i="27" s="1"/>
  <c r="E643" i="27" l="1"/>
  <c r="B642" i="27"/>
  <c r="C642" i="27"/>
  <c r="A644" i="27"/>
  <c r="D644" i="27" s="1" a="1"/>
  <c r="D644" i="27" s="1"/>
  <c r="E644" i="27" l="1"/>
  <c r="B643" i="27"/>
  <c r="C643" i="27"/>
  <c r="A645" i="27"/>
  <c r="D645" i="27" s="1" a="1"/>
  <c r="D645" i="27" s="1"/>
  <c r="E645" i="27" l="1"/>
  <c r="B644" i="27"/>
  <c r="C644" i="27"/>
  <c r="A646" i="27"/>
  <c r="D646" i="27" s="1" a="1"/>
  <c r="D646" i="27" s="1"/>
  <c r="E646" i="27" l="1"/>
  <c r="B645" i="27"/>
  <c r="C645" i="27"/>
  <c r="A647" i="27"/>
  <c r="D647" i="27" s="1" a="1"/>
  <c r="D647" i="27" s="1"/>
  <c r="E647" i="27" l="1"/>
  <c r="B646" i="27"/>
  <c r="C646" i="27"/>
  <c r="A648" i="27"/>
  <c r="D648" i="27" s="1" a="1"/>
  <c r="D648" i="27" s="1"/>
  <c r="E648" i="27" l="1"/>
  <c r="B647" i="27"/>
  <c r="C647" i="27"/>
  <c r="A649" i="27"/>
  <c r="D649" i="27" s="1" a="1"/>
  <c r="D649" i="27" s="1"/>
  <c r="E649" i="27" l="1"/>
  <c r="B648" i="27"/>
  <c r="C648" i="27"/>
  <c r="A650" i="27"/>
  <c r="D650" i="27" s="1" a="1"/>
  <c r="D650" i="27" s="1"/>
  <c r="E650" i="27" l="1"/>
  <c r="B649" i="27"/>
  <c r="C649" i="27"/>
  <c r="A651" i="27"/>
  <c r="D651" i="27" s="1" a="1"/>
  <c r="D651" i="27" s="1"/>
  <c r="E651" i="27" l="1"/>
  <c r="B650" i="27"/>
  <c r="C650" i="27"/>
  <c r="A652" i="27"/>
  <c r="D652" i="27" s="1" a="1"/>
  <c r="D652" i="27" s="1"/>
  <c r="E652" i="27" l="1"/>
  <c r="B651" i="27"/>
  <c r="C651" i="27"/>
  <c r="A653" i="27"/>
  <c r="D653" i="27" s="1" a="1"/>
  <c r="D653" i="27" s="1"/>
  <c r="E653" i="27" l="1"/>
  <c r="B652" i="27"/>
  <c r="C652" i="27"/>
  <c r="A654" i="27"/>
  <c r="D654" i="27" s="1" a="1"/>
  <c r="D654" i="27" s="1"/>
  <c r="E654" i="27" l="1"/>
  <c r="B653" i="27"/>
  <c r="C653" i="27"/>
  <c r="A655" i="27"/>
  <c r="D655" i="27" s="1" a="1"/>
  <c r="D655" i="27" s="1"/>
  <c r="E655" i="27" l="1"/>
  <c r="B654" i="27"/>
  <c r="C654" i="27"/>
  <c r="A656" i="27"/>
  <c r="D656" i="27" s="1" a="1"/>
  <c r="D656" i="27" s="1"/>
  <c r="E656" i="27" l="1"/>
  <c r="B655" i="27"/>
  <c r="C655" i="27"/>
  <c r="A657" i="27"/>
  <c r="D657" i="27" s="1" a="1"/>
  <c r="D657" i="27" s="1"/>
  <c r="E657" i="27" l="1"/>
  <c r="B656" i="27"/>
  <c r="C656" i="27"/>
  <c r="A658" i="27"/>
  <c r="D658" i="27" s="1" a="1"/>
  <c r="D658" i="27" s="1"/>
  <c r="E658" i="27" l="1"/>
  <c r="B657" i="27"/>
  <c r="C657" i="27"/>
  <c r="A659" i="27"/>
  <c r="D659" i="27" s="1" a="1"/>
  <c r="D659" i="27" s="1"/>
  <c r="E659" i="27" l="1"/>
  <c r="B658" i="27"/>
  <c r="C658" i="27"/>
  <c r="A660" i="27"/>
  <c r="D660" i="27" s="1" a="1"/>
  <c r="D660" i="27" s="1"/>
  <c r="E660" i="27" l="1"/>
  <c r="B659" i="27"/>
  <c r="C659" i="27"/>
  <c r="A661" i="27"/>
  <c r="D661" i="27" s="1" a="1"/>
  <c r="D661" i="27" s="1"/>
  <c r="E661" i="27" l="1"/>
  <c r="B660" i="27"/>
  <c r="C660" i="27"/>
  <c r="A662" i="27"/>
  <c r="D662" i="27" s="1" a="1"/>
  <c r="D662" i="27" s="1"/>
  <c r="E662" i="27" l="1"/>
  <c r="B661" i="27"/>
  <c r="C661" i="27"/>
  <c r="A663" i="27"/>
  <c r="D663" i="27" s="1" a="1"/>
  <c r="D663" i="27" s="1"/>
  <c r="E663" i="27" l="1"/>
  <c r="B662" i="27"/>
  <c r="C662" i="27"/>
  <c r="A664" i="27"/>
  <c r="D664" i="27" s="1" a="1"/>
  <c r="D664" i="27" s="1"/>
  <c r="E664" i="27" l="1"/>
  <c r="B663" i="27"/>
  <c r="C663" i="27"/>
  <c r="A665" i="27"/>
  <c r="D665" i="27" s="1" a="1"/>
  <c r="D665" i="27" s="1"/>
  <c r="E665" i="27" l="1"/>
  <c r="B664" i="27"/>
  <c r="C664" i="27"/>
  <c r="A666" i="27"/>
  <c r="D666" i="27" s="1" a="1"/>
  <c r="D666" i="27" s="1"/>
  <c r="E666" i="27" l="1"/>
  <c r="B665" i="27"/>
  <c r="C665" i="27"/>
  <c r="A667" i="27"/>
  <c r="D667" i="27" s="1" a="1"/>
  <c r="D667" i="27" s="1"/>
  <c r="E667" i="27" l="1"/>
  <c r="B666" i="27"/>
  <c r="C666" i="27"/>
  <c r="A668" i="27"/>
  <c r="D668" i="27" s="1" a="1"/>
  <c r="D668" i="27" s="1"/>
  <c r="E668" i="27" l="1"/>
  <c r="B667" i="27"/>
  <c r="C667" i="27"/>
  <c r="A669" i="27"/>
  <c r="D669" i="27" s="1" a="1"/>
  <c r="D669" i="27" s="1"/>
  <c r="E669" i="27" l="1"/>
  <c r="B668" i="27"/>
  <c r="C668" i="27"/>
  <c r="A670" i="27"/>
  <c r="D670" i="27" s="1" a="1"/>
  <c r="D670" i="27" s="1"/>
  <c r="E670" i="27" l="1"/>
  <c r="B669" i="27"/>
  <c r="C669" i="27"/>
  <c r="A671" i="27"/>
  <c r="D671" i="27" s="1" a="1"/>
  <c r="D671" i="27" s="1"/>
  <c r="E671" i="27" l="1"/>
  <c r="B670" i="27"/>
  <c r="C670" i="27"/>
  <c r="A672" i="27"/>
  <c r="D672" i="27" s="1" a="1"/>
  <c r="D672" i="27" s="1"/>
  <c r="E672" i="27" l="1"/>
  <c r="B671" i="27"/>
  <c r="C671" i="27"/>
  <c r="A673" i="27"/>
  <c r="D673" i="27" s="1" a="1"/>
  <c r="D673" i="27" s="1"/>
  <c r="E673" i="27" l="1"/>
  <c r="B672" i="27"/>
  <c r="C672" i="27"/>
  <c r="A674" i="27"/>
  <c r="D674" i="27" s="1" a="1"/>
  <c r="D674" i="27" s="1"/>
  <c r="E674" i="27" l="1"/>
  <c r="B673" i="27"/>
  <c r="C673" i="27"/>
  <c r="A675" i="27"/>
  <c r="D675" i="27" s="1" a="1"/>
  <c r="D675" i="27" s="1"/>
  <c r="E675" i="27" l="1"/>
  <c r="B674" i="27"/>
  <c r="C674" i="27"/>
  <c r="A676" i="27"/>
  <c r="D676" i="27" s="1" a="1"/>
  <c r="D676" i="27" s="1"/>
  <c r="E676" i="27" l="1"/>
  <c r="B675" i="27"/>
  <c r="C675" i="27"/>
  <c r="A677" i="27"/>
  <c r="D677" i="27" s="1" a="1"/>
  <c r="D677" i="27" s="1"/>
  <c r="E677" i="27" l="1"/>
  <c r="B676" i="27"/>
  <c r="C676" i="27"/>
  <c r="A678" i="27"/>
  <c r="D678" i="27" s="1" a="1"/>
  <c r="D678" i="27" s="1"/>
  <c r="E678" i="27" l="1"/>
  <c r="B677" i="27"/>
  <c r="C677" i="27"/>
  <c r="A679" i="27"/>
  <c r="D679" i="27" s="1" a="1"/>
  <c r="D679" i="27" s="1"/>
  <c r="E679" i="27" l="1"/>
  <c r="B678" i="27"/>
  <c r="C678" i="27"/>
  <c r="A680" i="27"/>
  <c r="D680" i="27" s="1" a="1"/>
  <c r="D680" i="27" s="1"/>
  <c r="E680" i="27" l="1"/>
  <c r="B679" i="27"/>
  <c r="C679" i="27"/>
  <c r="A681" i="27"/>
  <c r="D681" i="27" s="1" a="1"/>
  <c r="D681" i="27" s="1"/>
  <c r="E681" i="27" l="1"/>
  <c r="B680" i="27"/>
  <c r="C680" i="27"/>
  <c r="A682" i="27"/>
  <c r="D682" i="27" s="1" a="1"/>
  <c r="D682" i="27" s="1"/>
  <c r="E682" i="27" l="1"/>
  <c r="B681" i="27"/>
  <c r="C681" i="27"/>
  <c r="A683" i="27"/>
  <c r="D683" i="27" s="1" a="1"/>
  <c r="D683" i="27" s="1"/>
  <c r="E683" i="27" l="1"/>
  <c r="B682" i="27"/>
  <c r="C682" i="27"/>
  <c r="A684" i="27"/>
  <c r="D684" i="27" s="1" a="1"/>
  <c r="D684" i="27" s="1"/>
  <c r="E684" i="27" l="1"/>
  <c r="B683" i="27"/>
  <c r="C683" i="27"/>
  <c r="A685" i="27"/>
  <c r="D685" i="27" s="1" a="1"/>
  <c r="D685" i="27" s="1"/>
  <c r="E685" i="27" l="1"/>
  <c r="B684" i="27"/>
  <c r="C684" i="27"/>
  <c r="A686" i="27"/>
  <c r="D686" i="27" s="1" a="1"/>
  <c r="D686" i="27" s="1"/>
  <c r="E686" i="27" l="1"/>
  <c r="B685" i="27"/>
  <c r="C685" i="27"/>
  <c r="A687" i="27"/>
  <c r="D687" i="27" s="1" a="1"/>
  <c r="D687" i="27" s="1"/>
  <c r="E687" i="27" l="1"/>
  <c r="B686" i="27"/>
  <c r="C686" i="27"/>
  <c r="A688" i="27"/>
  <c r="D688" i="27" s="1" a="1"/>
  <c r="D688" i="27" s="1"/>
  <c r="E688" i="27" l="1"/>
  <c r="B687" i="27"/>
  <c r="C687" i="27"/>
  <c r="A689" i="27"/>
  <c r="D689" i="27" s="1" a="1"/>
  <c r="D689" i="27" s="1"/>
  <c r="E689" i="27" l="1"/>
  <c r="B688" i="27"/>
  <c r="C688" i="27"/>
  <c r="A690" i="27"/>
  <c r="D690" i="27" s="1" a="1"/>
  <c r="D690" i="27" s="1"/>
  <c r="E690" i="27" l="1"/>
  <c r="B689" i="27"/>
  <c r="C689" i="27"/>
  <c r="A691" i="27"/>
  <c r="D691" i="27" s="1" a="1"/>
  <c r="D691" i="27" s="1"/>
  <c r="E691" i="27" l="1"/>
  <c r="B690" i="27"/>
  <c r="C690" i="27"/>
  <c r="A692" i="27"/>
  <c r="D692" i="27" s="1" a="1"/>
  <c r="D692" i="27" s="1"/>
  <c r="E692" i="27" l="1"/>
  <c r="B691" i="27"/>
  <c r="C691" i="27"/>
  <c r="A693" i="27"/>
  <c r="D693" i="27" s="1" a="1"/>
  <c r="D693" i="27" s="1"/>
  <c r="E693" i="27" l="1"/>
  <c r="B692" i="27"/>
  <c r="C692" i="27"/>
  <c r="A694" i="27"/>
  <c r="D694" i="27" s="1" a="1"/>
  <c r="D694" i="27" s="1"/>
  <c r="E694" i="27" l="1"/>
  <c r="B693" i="27"/>
  <c r="C693" i="27"/>
  <c r="A695" i="27"/>
  <c r="D695" i="27" s="1" a="1"/>
  <c r="D695" i="27" s="1"/>
  <c r="E695" i="27" l="1"/>
  <c r="B694" i="27"/>
  <c r="C694" i="27"/>
  <c r="A696" i="27"/>
  <c r="D696" i="27" s="1" a="1"/>
  <c r="D696" i="27" s="1"/>
  <c r="E696" i="27" l="1"/>
  <c r="B695" i="27"/>
  <c r="C695" i="27"/>
  <c r="A697" i="27"/>
  <c r="D697" i="27" s="1" a="1"/>
  <c r="D697" i="27" s="1"/>
  <c r="E697" i="27" l="1"/>
  <c r="B696" i="27"/>
  <c r="C696" i="27"/>
  <c r="A698" i="27"/>
  <c r="D698" i="27" s="1" a="1"/>
  <c r="D698" i="27" s="1"/>
  <c r="E698" i="27" l="1"/>
  <c r="B697" i="27"/>
  <c r="C697" i="27"/>
  <c r="A699" i="27"/>
  <c r="D699" i="27" s="1" a="1"/>
  <c r="D699" i="27" s="1"/>
  <c r="E699" i="27" l="1"/>
  <c r="B698" i="27"/>
  <c r="C698" i="27"/>
  <c r="A700" i="27"/>
  <c r="D700" i="27" s="1" a="1"/>
  <c r="D700" i="27" s="1"/>
  <c r="E700" i="27" l="1"/>
  <c r="B699" i="27"/>
  <c r="C699" i="27"/>
  <c r="A701" i="27"/>
  <c r="D701" i="27" s="1" a="1"/>
  <c r="D701" i="27" s="1"/>
  <c r="E701" i="27" l="1"/>
  <c r="B700" i="27"/>
  <c r="C700" i="27"/>
  <c r="A702" i="27"/>
  <c r="D702" i="27" s="1" a="1"/>
  <c r="D702" i="27" s="1"/>
  <c r="E702" i="27" l="1"/>
  <c r="B701" i="27"/>
  <c r="C701" i="27"/>
  <c r="A703" i="27"/>
  <c r="D703" i="27" s="1" a="1"/>
  <c r="D703" i="27" s="1"/>
  <c r="E703" i="27" l="1"/>
  <c r="B702" i="27"/>
  <c r="C702" i="27"/>
  <c r="A704" i="27"/>
  <c r="D704" i="27" s="1" a="1"/>
  <c r="D704" i="27" s="1"/>
  <c r="E704" i="27" l="1"/>
  <c r="B703" i="27"/>
  <c r="C703" i="27"/>
  <c r="A705" i="27"/>
  <c r="D705" i="27" s="1" a="1"/>
  <c r="D705" i="27" s="1"/>
  <c r="E705" i="27" l="1"/>
  <c r="B704" i="27"/>
  <c r="C704" i="27"/>
  <c r="A706" i="27"/>
  <c r="D706" i="27" s="1" a="1"/>
  <c r="D706" i="27" s="1"/>
  <c r="E706" i="27" l="1"/>
  <c r="B705" i="27"/>
  <c r="C705" i="27"/>
  <c r="A707" i="27"/>
  <c r="D707" i="27" s="1" a="1"/>
  <c r="D707" i="27" s="1"/>
  <c r="E707" i="27" l="1"/>
  <c r="B706" i="27"/>
  <c r="C706" i="27"/>
  <c r="A708" i="27"/>
  <c r="D708" i="27" s="1" a="1"/>
  <c r="D708" i="27" s="1"/>
  <c r="E708" i="27" l="1"/>
  <c r="B707" i="27"/>
  <c r="C707" i="27"/>
  <c r="A709" i="27"/>
  <c r="D709" i="27" s="1" a="1"/>
  <c r="D709" i="27" s="1"/>
  <c r="E709" i="27" l="1"/>
  <c r="B708" i="27"/>
  <c r="C708" i="27"/>
  <c r="A710" i="27"/>
  <c r="D710" i="27" s="1" a="1"/>
  <c r="D710" i="27" s="1"/>
  <c r="E710" i="27" l="1"/>
  <c r="B709" i="27"/>
  <c r="C709" i="27"/>
  <c r="A711" i="27"/>
  <c r="D711" i="27" s="1" a="1"/>
  <c r="D711" i="27" s="1"/>
  <c r="E711" i="27" l="1"/>
  <c r="B710" i="27"/>
  <c r="C710" i="27"/>
  <c r="A712" i="27"/>
  <c r="D712" i="27" s="1" a="1"/>
  <c r="D712" i="27" s="1"/>
  <c r="E712" i="27" l="1"/>
  <c r="B711" i="27"/>
  <c r="C711" i="27"/>
  <c r="A713" i="27"/>
  <c r="D713" i="27" s="1" a="1"/>
  <c r="D713" i="27" s="1"/>
  <c r="E713" i="27" l="1"/>
  <c r="B712" i="27"/>
  <c r="C712" i="27"/>
  <c r="A714" i="27"/>
  <c r="D714" i="27" s="1" a="1"/>
  <c r="D714" i="27" s="1"/>
  <c r="E714" i="27" l="1"/>
  <c r="B713" i="27"/>
  <c r="C713" i="27"/>
  <c r="A715" i="27"/>
  <c r="D715" i="27" s="1" a="1"/>
  <c r="D715" i="27" s="1"/>
  <c r="E715" i="27" l="1"/>
  <c r="B714" i="27"/>
  <c r="C714" i="27"/>
  <c r="A716" i="27"/>
  <c r="D716" i="27" s="1" a="1"/>
  <c r="D716" i="27" s="1"/>
  <c r="E716" i="27" l="1"/>
  <c r="B715" i="27"/>
  <c r="C715" i="27"/>
  <c r="A717" i="27"/>
  <c r="D717" i="27" s="1" a="1"/>
  <c r="D717" i="27" s="1"/>
  <c r="E717" i="27" l="1"/>
  <c r="B716" i="27"/>
  <c r="C716" i="27"/>
  <c r="A718" i="27"/>
  <c r="D718" i="27" s="1" a="1"/>
  <c r="D718" i="27" s="1"/>
  <c r="E718" i="27" l="1"/>
  <c r="B717" i="27"/>
  <c r="C717" i="27"/>
  <c r="A719" i="27"/>
  <c r="D719" i="27" s="1" a="1"/>
  <c r="D719" i="27" s="1"/>
  <c r="E719" i="27" l="1"/>
  <c r="B718" i="27"/>
  <c r="C718" i="27"/>
  <c r="A720" i="27"/>
  <c r="D720" i="27" s="1" a="1"/>
  <c r="D720" i="27" s="1"/>
  <c r="E720" i="27" l="1"/>
  <c r="B719" i="27"/>
  <c r="C719" i="27"/>
  <c r="A721" i="27"/>
  <c r="D721" i="27" s="1" a="1"/>
  <c r="D721" i="27" s="1"/>
  <c r="E721" i="27" l="1"/>
  <c r="B720" i="27"/>
  <c r="C720" i="27"/>
  <c r="A722" i="27"/>
  <c r="D722" i="27" s="1" a="1"/>
  <c r="D722" i="27" s="1"/>
  <c r="E722" i="27" l="1"/>
  <c r="B721" i="27"/>
  <c r="C721" i="27"/>
  <c r="A723" i="27"/>
  <c r="D723" i="27" s="1" a="1"/>
  <c r="D723" i="27" s="1"/>
  <c r="E723" i="27" l="1"/>
  <c r="B722" i="27"/>
  <c r="C722" i="27"/>
  <c r="A724" i="27"/>
  <c r="D724" i="27" s="1" a="1"/>
  <c r="D724" i="27" s="1"/>
  <c r="E724" i="27" l="1"/>
  <c r="B723" i="27"/>
  <c r="C723" i="27"/>
  <c r="A725" i="27"/>
  <c r="D725" i="27" s="1" a="1"/>
  <c r="D725" i="27" s="1"/>
  <c r="E725" i="27" l="1"/>
  <c r="B724" i="27"/>
  <c r="C724" i="27"/>
  <c r="A726" i="27"/>
  <c r="D726" i="27" s="1" a="1"/>
  <c r="D726" i="27" s="1"/>
  <c r="E726" i="27" l="1"/>
  <c r="B725" i="27"/>
  <c r="C725" i="27"/>
  <c r="A727" i="27"/>
  <c r="D727" i="27" s="1" a="1"/>
  <c r="D727" i="27" s="1"/>
  <c r="E727" i="27" l="1"/>
  <c r="B726" i="27"/>
  <c r="C726" i="27"/>
  <c r="A728" i="27"/>
  <c r="D728" i="27" s="1" a="1"/>
  <c r="D728" i="27" s="1"/>
  <c r="E728" i="27" l="1"/>
  <c r="B727" i="27"/>
  <c r="C727" i="27"/>
  <c r="A729" i="27"/>
  <c r="D729" i="27" s="1" a="1"/>
  <c r="D729" i="27" s="1"/>
  <c r="E729" i="27" l="1"/>
  <c r="B728" i="27"/>
  <c r="C728" i="27"/>
  <c r="A730" i="27"/>
  <c r="D730" i="27" s="1" a="1"/>
  <c r="D730" i="27" s="1"/>
  <c r="E730" i="27" l="1"/>
  <c r="B729" i="27"/>
  <c r="C729" i="27"/>
  <c r="A731" i="27"/>
  <c r="D731" i="27" s="1" a="1"/>
  <c r="D731" i="27" s="1"/>
  <c r="E731" i="27" l="1"/>
  <c r="B730" i="27"/>
  <c r="C730" i="27"/>
  <c r="A732" i="27"/>
  <c r="D732" i="27" s="1" a="1"/>
  <c r="D732" i="27" s="1"/>
  <c r="E732" i="27" l="1"/>
  <c r="B731" i="27"/>
  <c r="C731" i="27"/>
  <c r="A733" i="27"/>
  <c r="D733" i="27" s="1" a="1"/>
  <c r="D733" i="27" s="1"/>
  <c r="E733" i="27" l="1"/>
  <c r="B732" i="27"/>
  <c r="C732" i="27"/>
  <c r="A734" i="27"/>
  <c r="D734" i="27" s="1" a="1"/>
  <c r="D734" i="27" s="1"/>
  <c r="E734" i="27" l="1"/>
  <c r="B733" i="27"/>
  <c r="C733" i="27"/>
  <c r="A735" i="27"/>
  <c r="D735" i="27" s="1" a="1"/>
  <c r="D735" i="27" s="1"/>
  <c r="E735" i="27" l="1"/>
  <c r="B734" i="27"/>
  <c r="C734" i="27"/>
  <c r="A736" i="27"/>
  <c r="D736" i="27" s="1" a="1"/>
  <c r="D736" i="27" s="1"/>
  <c r="E736" i="27" l="1"/>
  <c r="C735" i="27"/>
  <c r="B735" i="27"/>
  <c r="A737" i="27"/>
  <c r="D737" i="27" s="1" a="1"/>
  <c r="D737" i="27" s="1"/>
  <c r="E737" i="27" l="1"/>
  <c r="B736" i="27"/>
  <c r="C736" i="27"/>
  <c r="A738" i="27"/>
  <c r="D738" i="27" s="1" a="1"/>
  <c r="D738" i="27" s="1"/>
  <c r="E738" i="27" l="1"/>
  <c r="B737" i="27"/>
  <c r="C737" i="27"/>
  <c r="A739" i="27"/>
  <c r="D739" i="27" s="1" a="1"/>
  <c r="D739" i="27" s="1"/>
  <c r="E739" i="27" l="1"/>
  <c r="B738" i="27"/>
  <c r="C738" i="27"/>
  <c r="A740" i="27"/>
  <c r="D740" i="27" s="1" a="1"/>
  <c r="D740" i="27" s="1"/>
  <c r="E740" i="27" l="1"/>
  <c r="B739" i="27"/>
  <c r="C739" i="27"/>
  <c r="A741" i="27"/>
  <c r="D741" i="27" s="1" a="1"/>
  <c r="D741" i="27" s="1"/>
  <c r="E741" i="27" l="1"/>
  <c r="B740" i="27"/>
  <c r="C740" i="27"/>
  <c r="A742" i="27"/>
  <c r="D742" i="27" s="1" a="1"/>
  <c r="D742" i="27" s="1"/>
  <c r="E742" i="27" l="1"/>
  <c r="B741" i="27"/>
  <c r="C741" i="27"/>
  <c r="A743" i="27"/>
  <c r="D743" i="27" s="1" a="1"/>
  <c r="D743" i="27" s="1"/>
  <c r="E743" i="27" l="1"/>
  <c r="B742" i="27"/>
  <c r="C742" i="27"/>
  <c r="A744" i="27"/>
  <c r="D744" i="27" s="1" a="1"/>
  <c r="D744" i="27" s="1"/>
  <c r="E744" i="27" l="1"/>
  <c r="B743" i="27"/>
  <c r="C743" i="27"/>
  <c r="A745" i="27"/>
  <c r="D745" i="27" s="1" a="1"/>
  <c r="D745" i="27" s="1"/>
  <c r="E745" i="27" l="1"/>
  <c r="B744" i="27"/>
  <c r="C744" i="27"/>
  <c r="A746" i="27"/>
  <c r="D746" i="27" s="1" a="1"/>
  <c r="D746" i="27" s="1"/>
  <c r="E746" i="27" l="1"/>
  <c r="B745" i="27"/>
  <c r="C745" i="27"/>
  <c r="A747" i="27"/>
  <c r="D747" i="27" s="1" a="1"/>
  <c r="D747" i="27" s="1"/>
  <c r="E747" i="27" l="1"/>
  <c r="B746" i="27"/>
  <c r="C746" i="27"/>
  <c r="A748" i="27"/>
  <c r="D748" i="27" s="1" a="1"/>
  <c r="D748" i="27" s="1"/>
  <c r="E748" i="27" l="1"/>
  <c r="B747" i="27"/>
  <c r="C747" i="27"/>
  <c r="A749" i="27"/>
  <c r="D749" i="27" s="1" a="1"/>
  <c r="D749" i="27" s="1"/>
  <c r="E749" i="27" l="1"/>
  <c r="B748" i="27"/>
  <c r="C748" i="27"/>
  <c r="A750" i="27"/>
  <c r="D750" i="27" s="1" a="1"/>
  <c r="D750" i="27" s="1"/>
  <c r="E750" i="27" l="1"/>
  <c r="B749" i="27"/>
  <c r="C749" i="27"/>
  <c r="A751" i="27"/>
  <c r="D751" i="27" s="1" a="1"/>
  <c r="D751" i="27" s="1"/>
  <c r="E751" i="27" l="1"/>
  <c r="B750" i="27"/>
  <c r="C750" i="27"/>
  <c r="A752" i="27"/>
  <c r="D752" i="27" s="1" a="1"/>
  <c r="D752" i="27" s="1"/>
  <c r="E752" i="27" l="1"/>
  <c r="B751" i="27"/>
  <c r="C751" i="27"/>
  <c r="A753" i="27"/>
  <c r="D753" i="27" s="1" a="1"/>
  <c r="D753" i="27" s="1"/>
  <c r="E753" i="27" l="1"/>
  <c r="B752" i="27"/>
  <c r="C752" i="27"/>
  <c r="A754" i="27"/>
  <c r="D754" i="27" s="1" a="1"/>
  <c r="D754" i="27" s="1"/>
  <c r="E754" i="27" l="1"/>
  <c r="B753" i="27"/>
  <c r="C753" i="27"/>
  <c r="A755" i="27"/>
  <c r="D755" i="27" s="1" a="1"/>
  <c r="D755" i="27" s="1"/>
  <c r="E755" i="27" l="1"/>
  <c r="B754" i="27"/>
  <c r="C754" i="27"/>
  <c r="A756" i="27"/>
  <c r="D756" i="27" s="1" a="1"/>
  <c r="D756" i="27" s="1"/>
  <c r="E756" i="27" l="1"/>
  <c r="B755" i="27"/>
  <c r="C755" i="27"/>
  <c r="A757" i="27"/>
  <c r="D757" i="27" s="1" a="1"/>
  <c r="D757" i="27" s="1"/>
  <c r="E757" i="27" l="1"/>
  <c r="B756" i="27"/>
  <c r="C756" i="27"/>
  <c r="A758" i="27"/>
  <c r="D758" i="27" s="1" a="1"/>
  <c r="D758" i="27" s="1"/>
  <c r="E758" i="27" l="1"/>
  <c r="B757" i="27"/>
  <c r="C757" i="27"/>
  <c r="A759" i="27"/>
  <c r="D759" i="27" s="1" a="1"/>
  <c r="D759" i="27" s="1"/>
  <c r="E759" i="27" l="1"/>
  <c r="B758" i="27"/>
  <c r="C758" i="27"/>
  <c r="A760" i="27"/>
  <c r="D760" i="27" s="1" a="1"/>
  <c r="D760" i="27" s="1"/>
  <c r="E760" i="27" l="1"/>
  <c r="B759" i="27"/>
  <c r="C759" i="27"/>
  <c r="A761" i="27"/>
  <c r="D761" i="27" s="1" a="1"/>
  <c r="D761" i="27" s="1"/>
  <c r="E761" i="27" l="1"/>
  <c r="B760" i="27"/>
  <c r="C760" i="27"/>
  <c r="A762" i="27"/>
  <c r="D762" i="27" s="1" a="1"/>
  <c r="D762" i="27" s="1"/>
  <c r="E762" i="27" l="1"/>
  <c r="B761" i="27"/>
  <c r="C761" i="27"/>
  <c r="A763" i="27"/>
  <c r="D763" i="27" s="1" a="1"/>
  <c r="D763" i="27" s="1"/>
  <c r="E763" i="27" l="1"/>
  <c r="B762" i="27"/>
  <c r="C762" i="27"/>
  <c r="A764" i="27"/>
  <c r="D764" i="27" s="1" a="1"/>
  <c r="D764" i="27" s="1"/>
  <c r="E764" i="27" l="1"/>
  <c r="B763" i="27"/>
  <c r="C763" i="27"/>
  <c r="A765" i="27"/>
  <c r="D765" i="27" s="1" a="1"/>
  <c r="D765" i="27" s="1"/>
  <c r="E765" i="27" l="1"/>
  <c r="B764" i="27"/>
  <c r="C764" i="27"/>
  <c r="A766" i="27"/>
  <c r="D766" i="27" s="1" a="1"/>
  <c r="D766" i="27" s="1"/>
  <c r="E766" i="27" l="1"/>
  <c r="B765" i="27"/>
  <c r="C765" i="27"/>
  <c r="A767" i="27"/>
  <c r="D767" i="27" s="1" a="1"/>
  <c r="D767" i="27" s="1"/>
  <c r="E767" i="27" l="1"/>
  <c r="B766" i="27"/>
  <c r="C766" i="27"/>
  <c r="A768" i="27"/>
  <c r="D768" i="27" s="1" a="1"/>
  <c r="D768" i="27" s="1"/>
  <c r="E768" i="27" l="1"/>
  <c r="C767" i="27"/>
  <c r="B767" i="27"/>
  <c r="A769" i="27"/>
  <c r="D769" i="27" s="1" a="1"/>
  <c r="D769" i="27" s="1"/>
  <c r="E769" i="27" l="1"/>
  <c r="B768" i="27"/>
  <c r="C768" i="27"/>
  <c r="A770" i="27"/>
  <c r="D770" i="27" s="1" a="1"/>
  <c r="D770" i="27" s="1"/>
  <c r="E770" i="27" l="1"/>
  <c r="B769" i="27"/>
  <c r="C769" i="27"/>
  <c r="A771" i="27"/>
  <c r="D771" i="27" s="1" a="1"/>
  <c r="D771" i="27" s="1"/>
  <c r="E771" i="27" l="1"/>
  <c r="B770" i="27"/>
  <c r="C770" i="27"/>
  <c r="A772" i="27"/>
  <c r="D772" i="27" s="1" a="1"/>
  <c r="D772" i="27" s="1"/>
  <c r="E772" i="27" l="1"/>
  <c r="B771" i="27"/>
  <c r="C771" i="27"/>
  <c r="A773" i="27"/>
  <c r="D773" i="27" s="1" a="1"/>
  <c r="D773" i="27" s="1"/>
  <c r="E773" i="27" l="1"/>
  <c r="B772" i="27"/>
  <c r="C772" i="27"/>
  <c r="A774" i="27"/>
  <c r="D774" i="27" s="1" a="1"/>
  <c r="D774" i="27" s="1"/>
  <c r="E774" i="27" l="1"/>
  <c r="B773" i="27"/>
  <c r="C773" i="27"/>
  <c r="A775" i="27"/>
  <c r="D775" i="27" s="1" a="1"/>
  <c r="D775" i="27" s="1"/>
  <c r="E775" i="27" l="1"/>
  <c r="B774" i="27"/>
  <c r="C774" i="27"/>
  <c r="A776" i="27"/>
  <c r="D776" i="27" s="1" a="1"/>
  <c r="D776" i="27" s="1"/>
  <c r="E776" i="27" l="1"/>
  <c r="B775" i="27"/>
  <c r="C775" i="27"/>
  <c r="A777" i="27"/>
  <c r="D777" i="27" s="1" a="1"/>
  <c r="D777" i="27" s="1"/>
  <c r="E777" i="27" l="1"/>
  <c r="B776" i="27"/>
  <c r="C776" i="27"/>
  <c r="A778" i="27"/>
  <c r="D778" i="27" s="1" a="1"/>
  <c r="D778" i="27" s="1"/>
  <c r="E778" i="27" l="1"/>
  <c r="B777" i="27"/>
  <c r="C777" i="27"/>
  <c r="A779" i="27"/>
  <c r="D779" i="27" s="1" a="1"/>
  <c r="D779" i="27" s="1"/>
  <c r="E779" i="27" l="1"/>
  <c r="B778" i="27"/>
  <c r="C778" i="27"/>
  <c r="A780" i="27"/>
  <c r="D780" i="27" s="1" a="1"/>
  <c r="D780" i="27" s="1"/>
  <c r="E780" i="27" l="1"/>
  <c r="B779" i="27"/>
  <c r="C779" i="27"/>
  <c r="A781" i="27"/>
  <c r="D781" i="27" s="1" a="1"/>
  <c r="D781" i="27" s="1"/>
  <c r="E781" i="27" l="1"/>
  <c r="B780" i="27"/>
  <c r="C780" i="27"/>
  <c r="A782" i="27"/>
  <c r="D782" i="27" s="1" a="1"/>
  <c r="D782" i="27" s="1"/>
  <c r="E782" i="27" l="1"/>
  <c r="B781" i="27"/>
  <c r="C781" i="27"/>
  <c r="A783" i="27"/>
  <c r="D783" i="27" s="1" a="1"/>
  <c r="D783" i="27" s="1"/>
  <c r="E783" i="27" l="1"/>
  <c r="B782" i="27"/>
  <c r="C782" i="27"/>
  <c r="A784" i="27"/>
  <c r="D784" i="27" s="1" a="1"/>
  <c r="D784" i="27" s="1"/>
  <c r="E784" i="27" l="1"/>
  <c r="C783" i="27"/>
  <c r="B783" i="27"/>
  <c r="A785" i="27"/>
  <c r="D785" i="27" s="1" a="1"/>
  <c r="D785" i="27" s="1"/>
  <c r="E785" i="27" l="1"/>
  <c r="B784" i="27"/>
  <c r="C784" i="27"/>
  <c r="A786" i="27"/>
  <c r="D786" i="27" s="1" a="1"/>
  <c r="D786" i="27" s="1"/>
  <c r="E786" i="27" l="1"/>
  <c r="B785" i="27"/>
  <c r="C785" i="27"/>
  <c r="A787" i="27"/>
  <c r="D787" i="27" s="1" a="1"/>
  <c r="D787" i="27" s="1"/>
  <c r="E787" i="27" l="1"/>
  <c r="B786" i="27"/>
  <c r="C786" i="27"/>
  <c r="A788" i="27"/>
  <c r="D788" i="27" s="1" a="1"/>
  <c r="D788" i="27" s="1"/>
  <c r="E788" i="27" l="1"/>
  <c r="B787" i="27"/>
  <c r="C787" i="27"/>
  <c r="A789" i="27"/>
  <c r="D789" i="27" s="1" a="1"/>
  <c r="D789" i="27" s="1"/>
  <c r="E789" i="27" l="1"/>
  <c r="B788" i="27"/>
  <c r="C788" i="27"/>
  <c r="A790" i="27"/>
  <c r="D790" i="27" s="1" a="1"/>
  <c r="D790" i="27" s="1"/>
  <c r="E790" i="27" l="1"/>
  <c r="B789" i="27"/>
  <c r="C789" i="27"/>
  <c r="A791" i="27"/>
  <c r="D791" i="27" s="1" a="1"/>
  <c r="D791" i="27" s="1"/>
  <c r="E791" i="27" l="1"/>
  <c r="A792" i="27"/>
  <c r="D792" i="27" s="1" a="1"/>
  <c r="D792" i="27" s="1"/>
  <c r="B790" i="27"/>
  <c r="C790" i="27"/>
  <c r="E792" i="27" l="1"/>
  <c r="A793" i="27"/>
  <c r="D793" i="27" s="1" a="1"/>
  <c r="D793" i="27" s="1"/>
  <c r="B791" i="27"/>
  <c r="C791" i="27"/>
  <c r="E793" i="27" l="1"/>
  <c r="B792" i="27"/>
  <c r="C792" i="27"/>
  <c r="A794" i="27"/>
  <c r="D794" i="27" s="1" a="1"/>
  <c r="D794" i="27" s="1"/>
  <c r="E794" i="27" l="1"/>
  <c r="C793" i="27"/>
  <c r="B793" i="27"/>
  <c r="A795" i="27"/>
  <c r="D795" i="27" s="1" a="1"/>
  <c r="D795" i="27" s="1"/>
  <c r="E795" i="27" l="1"/>
  <c r="C794" i="27"/>
  <c r="B794" i="27"/>
  <c r="A796" i="27"/>
  <c r="D796" i="27" s="1" a="1"/>
  <c r="D796" i="27" s="1"/>
  <c r="E796" i="27" l="1"/>
  <c r="B795" i="27"/>
  <c r="C795" i="27"/>
  <c r="A797" i="27"/>
  <c r="D797" i="27" s="1" a="1"/>
  <c r="D797" i="27" s="1"/>
  <c r="E797" i="27" l="1"/>
  <c r="B796" i="27"/>
  <c r="C796" i="27"/>
  <c r="A798" i="27"/>
  <c r="D798" i="27" s="1" a="1"/>
  <c r="D798" i="27" s="1"/>
  <c r="E798" i="27" l="1"/>
  <c r="B797" i="27"/>
  <c r="C797" i="27"/>
  <c r="A799" i="27"/>
  <c r="D799" i="27" s="1" a="1"/>
  <c r="D799" i="27" s="1"/>
  <c r="E799" i="27" l="1"/>
  <c r="B798" i="27"/>
  <c r="C798" i="27"/>
  <c r="A800" i="27"/>
  <c r="D800" i="27" s="1" a="1"/>
  <c r="D800" i="27" s="1"/>
  <c r="E800" i="27" l="1"/>
  <c r="C799" i="27"/>
  <c r="B799" i="27"/>
  <c r="A801" i="27"/>
  <c r="D801" i="27" s="1" a="1"/>
  <c r="D801" i="27" s="1"/>
  <c r="E801" i="27" l="1"/>
  <c r="C800" i="27"/>
  <c r="B800" i="27"/>
  <c r="A802" i="27"/>
  <c r="D802" i="27" s="1" a="1"/>
  <c r="D802" i="27" s="1"/>
  <c r="E802" i="27" l="1"/>
  <c r="B801" i="27"/>
  <c r="C801" i="27"/>
  <c r="A803" i="27"/>
  <c r="D803" i="27" s="1" a="1"/>
  <c r="D803" i="27" s="1"/>
  <c r="E803" i="27" l="1"/>
  <c r="C802" i="27"/>
  <c r="B802" i="27"/>
  <c r="A804" i="27"/>
  <c r="D804" i="27" s="1" a="1"/>
  <c r="D804" i="27" s="1"/>
  <c r="E804" i="27" l="1"/>
  <c r="C803" i="27"/>
  <c r="B803" i="27"/>
  <c r="A805" i="27"/>
  <c r="D805" i="27" s="1" a="1"/>
  <c r="D805" i="27" s="1"/>
  <c r="E805" i="27" l="1"/>
  <c r="C804" i="27"/>
  <c r="B804" i="27"/>
  <c r="A806" i="27"/>
  <c r="D806" i="27" s="1" a="1"/>
  <c r="D806" i="27" s="1"/>
  <c r="E806" i="27" l="1"/>
  <c r="C805" i="27"/>
  <c r="B805" i="27"/>
  <c r="A807" i="27"/>
  <c r="D807" i="27" s="1" a="1"/>
  <c r="D807" i="27" s="1"/>
  <c r="E807" i="27" l="1"/>
  <c r="C806" i="27"/>
  <c r="B806" i="27"/>
  <c r="A808" i="27"/>
  <c r="D808" i="27" s="1" a="1"/>
  <c r="D808" i="27" s="1"/>
  <c r="E808" i="27" l="1"/>
  <c r="B807" i="27"/>
  <c r="C807" i="27"/>
  <c r="A809" i="27"/>
  <c r="D809" i="27" s="1" a="1"/>
  <c r="D809" i="27" s="1"/>
  <c r="E809" i="27" l="1"/>
  <c r="C808" i="27"/>
  <c r="B808" i="27"/>
  <c r="A810" i="27"/>
  <c r="D810" i="27" s="1" a="1"/>
  <c r="D810" i="27" s="1"/>
  <c r="E810" i="27" l="1"/>
  <c r="B809" i="27"/>
  <c r="C809" i="27"/>
  <c r="A811" i="27"/>
  <c r="D811" i="27" s="1" a="1"/>
  <c r="D811" i="27" s="1"/>
  <c r="E811" i="27" l="1"/>
  <c r="A812" i="27"/>
  <c r="D812" i="27" s="1" a="1"/>
  <c r="D812" i="27" s="1"/>
  <c r="C810" i="27"/>
  <c r="B810" i="27"/>
  <c r="E812" i="27" l="1"/>
  <c r="C811" i="27"/>
  <c r="B811" i="27"/>
  <c r="A813" i="27"/>
  <c r="D813" i="27" s="1" a="1"/>
  <c r="D813" i="27" s="1"/>
  <c r="E813" i="27" l="1"/>
  <c r="C812" i="27"/>
  <c r="B812" i="27"/>
  <c r="A814" i="27"/>
  <c r="D814" i="27" s="1" a="1"/>
  <c r="D814" i="27" s="1"/>
  <c r="E814" i="27" l="1"/>
  <c r="C813" i="27"/>
  <c r="B813" i="27"/>
  <c r="A815" i="27"/>
  <c r="D815" i="27" s="1" a="1"/>
  <c r="D815" i="27" s="1"/>
  <c r="E815" i="27" l="1"/>
  <c r="C814" i="27"/>
  <c r="B814" i="27"/>
  <c r="A816" i="27"/>
  <c r="D816" i="27" s="1" a="1"/>
  <c r="D816" i="27" s="1"/>
  <c r="E816" i="27" l="1"/>
  <c r="B815" i="27"/>
  <c r="C815" i="27"/>
  <c r="A817" i="27"/>
  <c r="D817" i="27" s="1" a="1"/>
  <c r="D817" i="27" s="1"/>
  <c r="E817" i="27" l="1"/>
  <c r="C816" i="27"/>
  <c r="B816" i="27"/>
  <c r="A818" i="27"/>
  <c r="D818" i="27" s="1" a="1"/>
  <c r="D818" i="27" s="1"/>
  <c r="E818" i="27" l="1"/>
  <c r="B817" i="27"/>
  <c r="C817" i="27"/>
  <c r="A819" i="27"/>
  <c r="D819" i="27" s="1" a="1"/>
  <c r="D819" i="27" s="1"/>
  <c r="E819" i="27" l="1"/>
  <c r="C818" i="27"/>
  <c r="B818" i="27"/>
  <c r="A820" i="27"/>
  <c r="D820" i="27" s="1" a="1"/>
  <c r="D820" i="27" s="1"/>
  <c r="E820" i="27" l="1"/>
  <c r="B819" i="27"/>
  <c r="C819" i="27"/>
  <c r="A821" i="27"/>
  <c r="D821" i="27" s="1" a="1"/>
  <c r="D821" i="27" s="1"/>
  <c r="E821" i="27" l="1"/>
  <c r="B820" i="27"/>
  <c r="C820" i="27"/>
  <c r="A822" i="27"/>
  <c r="D822" i="27" s="1" a="1"/>
  <c r="D822" i="27" s="1"/>
  <c r="E822" i="27" l="1"/>
  <c r="A823" i="27"/>
  <c r="D823" i="27" s="1" a="1"/>
  <c r="D823" i="27" s="1"/>
  <c r="B821" i="27"/>
  <c r="C821" i="27"/>
  <c r="E823" i="27" l="1"/>
  <c r="B822" i="27"/>
  <c r="C822" i="27"/>
  <c r="A824" i="27"/>
  <c r="D824" i="27" s="1" a="1"/>
  <c r="D824" i="27" s="1"/>
  <c r="E824" i="27" l="1"/>
  <c r="B823" i="27"/>
  <c r="C823" i="27"/>
  <c r="A825" i="27"/>
  <c r="D825" i="27" s="1" a="1"/>
  <c r="D825" i="27" s="1"/>
  <c r="E825" i="27" l="1"/>
  <c r="B824" i="27"/>
  <c r="C824" i="27"/>
  <c r="A826" i="27"/>
  <c r="D826" i="27" s="1" a="1"/>
  <c r="D826" i="27" s="1"/>
  <c r="E826" i="27" l="1"/>
  <c r="C825" i="27"/>
  <c r="B825" i="27"/>
  <c r="A827" i="27"/>
  <c r="D827" i="27" s="1" a="1"/>
  <c r="D827" i="27" s="1"/>
  <c r="E827" i="27" l="1"/>
  <c r="B826" i="27"/>
  <c r="C826" i="27"/>
  <c r="A828" i="27"/>
  <c r="D828" i="27" s="1" a="1"/>
  <c r="D828" i="27" s="1"/>
  <c r="E828" i="27" l="1"/>
  <c r="C827" i="27"/>
  <c r="B827" i="27"/>
  <c r="A829" i="27"/>
  <c r="D829" i="27" s="1" a="1"/>
  <c r="D829" i="27" s="1"/>
  <c r="E829" i="27" l="1"/>
  <c r="B828" i="27"/>
  <c r="C828" i="27"/>
  <c r="A830" i="27"/>
  <c r="D830" i="27" s="1" a="1"/>
  <c r="D830" i="27" s="1"/>
  <c r="E830" i="27" l="1"/>
  <c r="B829" i="27"/>
  <c r="C829" i="27"/>
  <c r="A831" i="27"/>
  <c r="D831" i="27" s="1" a="1"/>
  <c r="D831" i="27" s="1"/>
  <c r="E831" i="27" l="1"/>
  <c r="B830" i="27"/>
  <c r="C830" i="27"/>
  <c r="A832" i="27"/>
  <c r="D832" i="27" s="1" a="1"/>
  <c r="D832" i="27" s="1"/>
  <c r="E832" i="27" l="1"/>
  <c r="B831" i="27"/>
  <c r="C831" i="27"/>
  <c r="A833" i="27"/>
  <c r="D833" i="27" s="1" a="1"/>
  <c r="D833" i="27" s="1"/>
  <c r="E833" i="27" l="1"/>
  <c r="C832" i="27"/>
  <c r="B832" i="27"/>
  <c r="A834" i="27"/>
  <c r="D834" i="27" s="1" a="1"/>
  <c r="D834" i="27" s="1"/>
  <c r="E834" i="27" l="1"/>
  <c r="C833" i="27"/>
  <c r="B833" i="27"/>
  <c r="A835" i="27"/>
  <c r="D835" i="27" s="1" a="1"/>
  <c r="D835" i="27" s="1"/>
  <c r="E835" i="27" l="1"/>
  <c r="C834" i="27"/>
  <c r="B834" i="27"/>
  <c r="A836" i="27"/>
  <c r="D836" i="27" s="1" a="1"/>
  <c r="D836" i="27" s="1"/>
  <c r="E836" i="27" l="1"/>
  <c r="B835" i="27"/>
  <c r="C835" i="27"/>
  <c r="A837" i="27"/>
  <c r="D837" i="27" s="1" a="1"/>
  <c r="D837" i="27" s="1"/>
  <c r="E837" i="27" l="1"/>
  <c r="C836" i="27"/>
  <c r="B836" i="27"/>
  <c r="A838" i="27"/>
  <c r="D838" i="27" s="1" a="1"/>
  <c r="D838" i="27" s="1"/>
  <c r="E838" i="27" l="1"/>
  <c r="B837" i="27"/>
  <c r="C837" i="27"/>
  <c r="A839" i="27"/>
  <c r="D839" i="27" s="1" a="1"/>
  <c r="D839" i="27" s="1"/>
  <c r="E839" i="27" l="1"/>
  <c r="C838" i="27"/>
  <c r="B838" i="27"/>
  <c r="A840" i="27"/>
  <c r="D840" i="27" s="1" a="1"/>
  <c r="D840" i="27" s="1"/>
  <c r="E840" i="27" l="1"/>
  <c r="C839" i="27"/>
  <c r="B839" i="27"/>
  <c r="A841" i="27"/>
  <c r="D841" i="27" s="1" a="1"/>
  <c r="D841" i="27" s="1"/>
  <c r="E841" i="27" l="1"/>
  <c r="A842" i="27"/>
  <c r="D842" i="27" s="1" a="1"/>
  <c r="D842" i="27" s="1"/>
  <c r="B840" i="27"/>
  <c r="C840" i="27"/>
  <c r="E842" i="27" l="1"/>
  <c r="B841" i="27"/>
  <c r="C841" i="27"/>
  <c r="A843" i="27"/>
  <c r="D843" i="27" s="1" a="1"/>
  <c r="D843" i="27" s="1"/>
  <c r="E843" i="27" l="1"/>
  <c r="C842" i="27"/>
  <c r="B842" i="27"/>
  <c r="A844" i="27"/>
  <c r="D844" i="27" s="1" a="1"/>
  <c r="D844" i="27" s="1"/>
  <c r="E844" i="27" l="1"/>
  <c r="B843" i="27"/>
  <c r="C843" i="27"/>
  <c r="A845" i="27"/>
  <c r="D845" i="27" s="1" a="1"/>
  <c r="D845" i="27" s="1"/>
  <c r="E845" i="27" l="1"/>
  <c r="B844" i="27"/>
  <c r="C844" i="27"/>
  <c r="A846" i="27"/>
  <c r="D846" i="27" s="1" a="1"/>
  <c r="D846" i="27" s="1"/>
  <c r="E846" i="27" l="1"/>
  <c r="C845" i="27"/>
  <c r="B845" i="27"/>
  <c r="A847" i="27"/>
  <c r="D847" i="27" s="1" a="1"/>
  <c r="D847" i="27" s="1"/>
  <c r="E847" i="27" l="1"/>
  <c r="C846" i="27"/>
  <c r="B846" i="27"/>
  <c r="A848" i="27"/>
  <c r="D848" i="27" s="1" a="1"/>
  <c r="D848" i="27" s="1"/>
  <c r="E848" i="27" l="1"/>
  <c r="B847" i="27"/>
  <c r="C847" i="27"/>
  <c r="A849" i="27"/>
  <c r="D849" i="27" s="1" a="1"/>
  <c r="D849" i="27" s="1"/>
  <c r="E849" i="27" l="1"/>
  <c r="C848" i="27"/>
  <c r="B848" i="27"/>
  <c r="A850" i="27"/>
  <c r="D850" i="27" s="1" a="1"/>
  <c r="D850" i="27" s="1"/>
  <c r="E850" i="27" l="1"/>
  <c r="C849" i="27"/>
  <c r="B849" i="27"/>
  <c r="A851" i="27"/>
  <c r="D851" i="27" s="1" a="1"/>
  <c r="D851" i="27" s="1"/>
  <c r="E851" i="27" l="1"/>
  <c r="C850" i="27"/>
  <c r="B850" i="27"/>
  <c r="A852" i="27"/>
  <c r="D852" i="27" s="1" a="1"/>
  <c r="D852" i="27" s="1"/>
  <c r="E852" i="27" l="1"/>
  <c r="B851" i="27"/>
  <c r="C851" i="27"/>
  <c r="A853" i="27"/>
  <c r="D853" i="27" s="1" a="1"/>
  <c r="D853" i="27" s="1"/>
  <c r="E853" i="27" l="1"/>
  <c r="B852" i="27"/>
  <c r="C852" i="27"/>
  <c r="I40" i="12" l="1"/>
  <c r="I41" i="12"/>
  <c r="I38" i="12"/>
  <c r="R38" i="12" s="1"/>
  <c r="I36" i="12"/>
  <c r="I37" i="12"/>
  <c r="R37" i="12" s="1"/>
  <c r="B853" i="27"/>
  <c r="C853" i="27"/>
  <c r="C34" i="12"/>
  <c r="BG2" i="43" s="1"/>
  <c r="C35" i="12"/>
  <c r="BH2" i="43" s="1"/>
  <c r="I39" i="12" l="1"/>
  <c r="R39" i="12" s="1"/>
  <c r="R40" i="12"/>
  <c r="I42" i="12"/>
  <c r="R42" i="12" s="1"/>
  <c r="J41" i="12"/>
  <c r="S41" i="12" s="1"/>
  <c r="R41" i="12"/>
  <c r="J38" i="12"/>
  <c r="S38" i="12" s="1"/>
  <c r="R36" i="12"/>
  <c r="J40" i="12"/>
  <c r="J36" i="12"/>
  <c r="J37" i="12"/>
  <c r="S37" i="12" s="1"/>
  <c r="J39" i="12" l="1"/>
  <c r="S39" i="12" s="1"/>
  <c r="S40" i="12"/>
  <c r="J42" i="12"/>
  <c r="S42" i="12" s="1"/>
  <c r="S36" i="12"/>
  <c r="C40" i="12"/>
  <c r="BT2" i="43" s="1"/>
  <c r="K39" i="12" l="1"/>
  <c r="C41" i="12"/>
  <c r="BW2" i="43" s="1"/>
  <c r="K42" i="12"/>
  <c r="T39" i="12"/>
  <c r="T42" i="12"/>
  <c r="C38" i="12" l="1"/>
  <c r="BN2" i="43" s="1"/>
  <c r="C39" i="12" l="1"/>
  <c r="BQ2" i="43" s="1"/>
  <c r="C42" i="12" l="1"/>
  <c r="BY2" i="4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Ingrid</author>
  </authors>
  <commentList>
    <comment ref="C38" authorId="0" shapeId="0" xr:uid="{BB010EAE-B135-4F90-B21C-EA08AF260110}">
      <text>
        <r>
          <rPr>
            <sz val="9"/>
            <color indexed="81"/>
            <rFont val="Tahoma"/>
            <family val="2"/>
          </rPr>
          <t xml:space="preserve">Différence entre le </t>
        </r>
        <r>
          <rPr>
            <b/>
            <sz val="9"/>
            <color indexed="81"/>
            <rFont val="Tahoma"/>
            <family val="2"/>
          </rPr>
          <t>"Total volume horaire annuel"</t>
        </r>
        <r>
          <rPr>
            <sz val="9"/>
            <color indexed="81"/>
            <rFont val="Tahoma"/>
            <family val="2"/>
          </rPr>
          <t xml:space="preserve"> calculé en </t>
        </r>
        <r>
          <rPr>
            <b/>
            <sz val="9"/>
            <color indexed="81"/>
            <rFont val="Tahoma"/>
            <family val="2"/>
          </rPr>
          <t>C34</t>
        </r>
        <r>
          <rPr>
            <sz val="9"/>
            <color indexed="81"/>
            <rFont val="Tahoma"/>
            <family val="2"/>
          </rPr>
          <t xml:space="preserve"> et le </t>
        </r>
        <r>
          <rPr>
            <b/>
            <sz val="9"/>
            <color indexed="81"/>
            <rFont val="Tahoma"/>
            <family val="2"/>
          </rPr>
          <t xml:space="preserve">"Volume horaire étudiant" </t>
        </r>
        <r>
          <rPr>
            <sz val="9"/>
            <color indexed="81"/>
            <rFont val="Tahoma"/>
            <family val="2"/>
          </rPr>
          <t xml:space="preserve">saisi en </t>
        </r>
        <r>
          <rPr>
            <b/>
            <sz val="9"/>
            <color indexed="81"/>
            <rFont val="Tahoma"/>
            <family val="2"/>
          </rPr>
          <t>C32</t>
        </r>
      </text>
    </comment>
    <comment ref="D38" authorId="0" shapeId="0" xr:uid="{F66025B3-24EC-43A2-8125-14C0F76233BB}">
      <text>
        <r>
          <rPr>
            <sz val="9"/>
            <color indexed="81"/>
            <rFont val="Tahoma"/>
            <family val="2"/>
          </rPr>
          <t xml:space="preserve">Différence entre le </t>
        </r>
        <r>
          <rPr>
            <b/>
            <sz val="9"/>
            <color indexed="81"/>
            <rFont val="Tahoma"/>
            <family val="2"/>
          </rPr>
          <t xml:space="preserve">"Total volume horaire annuel" </t>
        </r>
        <r>
          <rPr>
            <sz val="9"/>
            <color indexed="81"/>
            <rFont val="Tahoma"/>
            <family val="2"/>
          </rPr>
          <t xml:space="preserve">calculé en </t>
        </r>
        <r>
          <rPr>
            <b/>
            <sz val="9"/>
            <color indexed="81"/>
            <rFont val="Tahoma"/>
            <family val="2"/>
          </rPr>
          <t>D34</t>
        </r>
        <r>
          <rPr>
            <sz val="9"/>
            <color indexed="81"/>
            <rFont val="Tahoma"/>
            <family val="2"/>
          </rPr>
          <t xml:space="preserve"> et le </t>
        </r>
        <r>
          <rPr>
            <b/>
            <sz val="9"/>
            <color indexed="81"/>
            <rFont val="Tahoma"/>
            <family val="2"/>
          </rPr>
          <t xml:space="preserve">"Volume horaire étudiant" </t>
        </r>
        <r>
          <rPr>
            <sz val="9"/>
            <color indexed="81"/>
            <rFont val="Tahoma"/>
            <family val="2"/>
          </rPr>
          <t xml:space="preserve">saisi en </t>
        </r>
        <r>
          <rPr>
            <b/>
            <sz val="9"/>
            <color indexed="81"/>
            <rFont val="Tahoma"/>
            <family val="2"/>
          </rPr>
          <t>D32</t>
        </r>
      </text>
    </comment>
    <comment ref="E38" authorId="0" shapeId="0" xr:uid="{C4ECF5A9-C87A-4F4D-B0FB-981F8B0BEE8E}">
      <text>
        <r>
          <rPr>
            <sz val="9"/>
            <color indexed="81"/>
            <rFont val="Tahoma"/>
            <family val="2"/>
          </rPr>
          <t xml:space="preserve">Différence entre le </t>
        </r>
        <r>
          <rPr>
            <b/>
            <sz val="9"/>
            <color indexed="81"/>
            <rFont val="Tahoma"/>
            <family val="2"/>
          </rPr>
          <t xml:space="preserve">"Total volume horaire annuel" </t>
        </r>
        <r>
          <rPr>
            <sz val="9"/>
            <color indexed="81"/>
            <rFont val="Tahoma"/>
            <family val="2"/>
          </rPr>
          <t xml:space="preserve">calculé en </t>
        </r>
        <r>
          <rPr>
            <b/>
            <sz val="9"/>
            <color indexed="81"/>
            <rFont val="Tahoma"/>
            <family val="2"/>
          </rPr>
          <t>E34</t>
        </r>
        <r>
          <rPr>
            <sz val="9"/>
            <color indexed="81"/>
            <rFont val="Tahoma"/>
            <family val="2"/>
          </rPr>
          <t xml:space="preserve"> et le </t>
        </r>
        <r>
          <rPr>
            <b/>
            <sz val="9"/>
            <color indexed="81"/>
            <rFont val="Tahoma"/>
            <family val="2"/>
          </rPr>
          <t xml:space="preserve">"Volume horaire étudiant" </t>
        </r>
        <r>
          <rPr>
            <sz val="9"/>
            <color indexed="81"/>
            <rFont val="Tahoma"/>
            <family val="2"/>
          </rPr>
          <t xml:space="preserve">saisi en </t>
        </r>
        <r>
          <rPr>
            <b/>
            <sz val="9"/>
            <color indexed="81"/>
            <rFont val="Tahoma"/>
            <family val="2"/>
          </rPr>
          <t>E32</t>
        </r>
      </text>
    </comment>
    <comment ref="B42" authorId="0" shapeId="0" xr:uid="{93AA734D-5794-4AFD-A534-17821851ACAD}">
      <text>
        <r>
          <rPr>
            <sz val="9"/>
            <color indexed="81"/>
            <rFont val="Tahoma"/>
            <family val="2"/>
          </rPr>
          <t xml:space="preserve">Le nombre d'heures minimum légal est de </t>
        </r>
        <r>
          <rPr>
            <b/>
            <sz val="9"/>
            <color indexed="81"/>
            <rFont val="Tahoma"/>
            <family val="2"/>
          </rPr>
          <t xml:space="preserve">436h pour 13 mois de contrat </t>
        </r>
        <r>
          <rPr>
            <sz val="9"/>
            <color indexed="81"/>
            <rFont val="Tahoma"/>
            <family val="2"/>
          </rPr>
          <t xml:space="preserve">et de  </t>
        </r>
        <r>
          <rPr>
            <b/>
            <sz val="9"/>
            <color indexed="81"/>
            <rFont val="Tahoma"/>
            <family val="2"/>
          </rPr>
          <t>469h pour 14 mois de contrat</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Ingrid</author>
  </authors>
  <commentList>
    <comment ref="BY1" authorId="0" shapeId="0" xr:uid="{41C063D3-AEBE-46ED-8E97-2EC93B015DCA}">
      <text>
        <r>
          <rPr>
            <sz val="9"/>
            <color indexed="81"/>
            <rFont val="Tahoma"/>
            <family val="2"/>
          </rPr>
          <t xml:space="preserve">Le nombre d'heures minimum légal est de </t>
        </r>
        <r>
          <rPr>
            <b/>
            <sz val="9"/>
            <color indexed="81"/>
            <rFont val="Tahoma"/>
            <family val="2"/>
          </rPr>
          <t>1206h pour 36 mois de contrat.</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21D7832-6F57-4B7D-8BBD-774D519F955C}" keepAlive="1" name="Requête - Import_corrigé" description="Connexion à la requête « Import_corrigé » dans le classeur." type="5" refreshedVersion="8" background="1" saveData="1">
    <dbPr connection="Provider=Microsoft.Mashup.OleDb.1;Data Source=$Workbook$;Location=Import_corrigé;Extended Properties=&quot;&quot;" command="SELECT * FROM [Import_corrigé]"/>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<sst xmlns="http://schemas.openxmlformats.org/spreadsheetml/2006/main" count="2644" uniqueCount="777">
  <si>
    <t>Objectif :</t>
  </si>
  <si>
    <t>Important :</t>
  </si>
  <si>
    <t>Nous vous recommandons d'ouvrir ce fichier avec Excel ou Office Online. Les paramétrages réalisés ne sont pas compatibles avec Libre Office.</t>
  </si>
  <si>
    <t>Mode d'emploi :</t>
  </si>
  <si>
    <t>COMMENTAIRES CFA</t>
  </si>
  <si>
    <t>CFA</t>
  </si>
  <si>
    <t>Dénomination du CFA responsable :</t>
  </si>
  <si>
    <t>CFA ENSUP-LR</t>
  </si>
  <si>
    <t>Adresse du CFA responsable :</t>
  </si>
  <si>
    <t>99 Avenue d’Occitanie - CS 79235, 34 197 Montpellier cedex 5</t>
  </si>
  <si>
    <t>N° UAI du CFA :</t>
  </si>
  <si>
    <t>0342338G</t>
  </si>
  <si>
    <t>N° SIRET du CFA :</t>
  </si>
  <si>
    <t>liste déroulante</t>
  </si>
  <si>
    <t>Diplôme :</t>
  </si>
  <si>
    <t>Parcours :</t>
  </si>
  <si>
    <t>Acronyme :</t>
  </si>
  <si>
    <t xml:space="preserve">Code RNCP : </t>
  </si>
  <si>
    <t>Modalités d'enseignement</t>
  </si>
  <si>
    <t>Nombre de jours de formation :</t>
  </si>
  <si>
    <t>Mode d'évaluation de la formation :</t>
  </si>
  <si>
    <t>Contrôle de présence :</t>
  </si>
  <si>
    <t>A renseigner si certains enseignements sont délocalisés sur un autre lieu que le site principal de formation</t>
  </si>
  <si>
    <t>Récapitulatif des données saisies</t>
  </si>
  <si>
    <t>Jours</t>
  </si>
  <si>
    <t>Volume horaire théorique</t>
  </si>
  <si>
    <t>Taux en centre / entreprise</t>
  </si>
  <si>
    <t>Centre</t>
  </si>
  <si>
    <t>Examens</t>
  </si>
  <si>
    <t>Total en formation</t>
  </si>
  <si>
    <t>Entreprise</t>
  </si>
  <si>
    <t>Total en entreprise</t>
  </si>
  <si>
    <t>Septembre</t>
  </si>
  <si>
    <t>Date</t>
  </si>
  <si>
    <t>Jour de la semaine</t>
  </si>
  <si>
    <t>Nom</t>
  </si>
  <si>
    <t>Toussaint</t>
  </si>
  <si>
    <t>Armistice 1918</t>
  </si>
  <si>
    <t>Noël</t>
  </si>
  <si>
    <t>Jour de l'An</t>
  </si>
  <si>
    <t>Lundi de Pâques</t>
  </si>
  <si>
    <t>Fête du Travail</t>
  </si>
  <si>
    <t>Victoire 1945</t>
  </si>
  <si>
    <t>Fête Nationale</t>
  </si>
  <si>
    <t>Assomption</t>
  </si>
  <si>
    <t>Date début</t>
  </si>
  <si>
    <t>Horaire début</t>
  </si>
  <si>
    <t>Horaire Fin</t>
  </si>
  <si>
    <t>Titre</t>
  </si>
  <si>
    <t>Periode</t>
  </si>
  <si>
    <t>Email Formateur</t>
  </si>
  <si>
    <t>Salle de cours</t>
  </si>
  <si>
    <t>Groupe</t>
  </si>
  <si>
    <t>Matière</t>
  </si>
  <si>
    <t>Apprenti</t>
  </si>
  <si>
    <t>Rentrée</t>
  </si>
  <si>
    <t>Date de fin de formation
(dernier jour des examens ) :</t>
  </si>
  <si>
    <t>Total formation</t>
  </si>
  <si>
    <t>https://support.ensuplr.fr/hc/fr/requests/new</t>
  </si>
  <si>
    <t xml:space="preserve">Total volume horaire du cycle de formation
(min 402 heures pour 12 mois de contrat) : </t>
  </si>
  <si>
    <t>Mention
(issue du RNCP) :</t>
  </si>
  <si>
    <t>Contact CFA :</t>
  </si>
  <si>
    <r>
      <t>Volume horaire étudiant</t>
    </r>
    <r>
      <rPr>
        <b/>
        <sz val="12"/>
        <color theme="1"/>
        <rFont val="Calibri"/>
        <family val="2"/>
        <scheme val="minor"/>
      </rPr>
      <t xml:space="preserve">
</t>
    </r>
    <r>
      <rPr>
        <sz val="12"/>
        <color theme="1"/>
        <rFont val="Calibri"/>
        <family val="2"/>
        <scheme val="minor"/>
      </rPr>
      <t xml:space="preserve">(CM, TD, TP sans pondération) : </t>
    </r>
  </si>
  <si>
    <t xml:space="preserve">Volume horaire projets, autoformation et examens : </t>
  </si>
  <si>
    <t>Total volume horaire annuel :</t>
  </si>
  <si>
    <t>Nombre de semaines de formation :</t>
  </si>
  <si>
    <t>Type d'enseignement
(présentiel/distantiel) :</t>
  </si>
  <si>
    <t>Sorties terrains
(oui/non) :</t>
  </si>
  <si>
    <t>Mobilité internationale obligatoire
(oui/non) :</t>
  </si>
  <si>
    <t>Date de début de formation
(rentrée) :</t>
  </si>
  <si>
    <t>Site(s) de formation</t>
  </si>
  <si>
    <t>Lieu de formation principal :</t>
  </si>
  <si>
    <t>Période d'utilisation du lieu de formation secondaire :</t>
  </si>
  <si>
    <t>Lieu de formation secondaire :</t>
  </si>
  <si>
    <t>Si sorties terrains, précisez
(date, fréquence, durée, lieu...) :</t>
  </si>
  <si>
    <r>
      <t xml:space="preserve">Prénom du </t>
    </r>
    <r>
      <rPr>
        <b/>
        <sz val="12"/>
        <color theme="1"/>
        <rFont val="Calibri"/>
        <family val="2"/>
        <scheme val="minor"/>
      </rPr>
      <t>responsable</t>
    </r>
    <r>
      <rPr>
        <sz val="12"/>
        <color theme="1"/>
        <rFont val="Calibri"/>
        <family val="2"/>
        <scheme val="minor"/>
      </rPr>
      <t xml:space="preserve"> de formation :</t>
    </r>
  </si>
  <si>
    <r>
      <t xml:space="preserve">Nom du </t>
    </r>
    <r>
      <rPr>
        <b/>
        <sz val="12"/>
        <color theme="1"/>
        <rFont val="Calibri"/>
        <family val="2"/>
        <scheme val="minor"/>
      </rPr>
      <t>responsable</t>
    </r>
    <r>
      <rPr>
        <sz val="12"/>
        <color theme="1"/>
        <rFont val="Calibri"/>
        <family val="2"/>
        <scheme val="minor"/>
      </rPr>
      <t xml:space="preserve"> de formation :</t>
    </r>
  </si>
  <si>
    <r>
      <t xml:space="preserve">Mail du </t>
    </r>
    <r>
      <rPr>
        <b/>
        <sz val="12"/>
        <color theme="1"/>
        <rFont val="Calibri"/>
        <family val="2"/>
        <scheme val="minor"/>
      </rPr>
      <t>responsable</t>
    </r>
    <r>
      <rPr>
        <sz val="12"/>
        <color theme="1"/>
        <rFont val="Calibri"/>
        <family val="2"/>
        <scheme val="minor"/>
      </rPr>
      <t xml:space="preserve"> de formation :</t>
    </r>
  </si>
  <si>
    <r>
      <t xml:space="preserve">Prénom du </t>
    </r>
    <r>
      <rPr>
        <b/>
        <sz val="12"/>
        <color theme="1"/>
        <rFont val="Calibri"/>
        <family val="2"/>
        <scheme val="minor"/>
      </rPr>
      <t>co-responsable</t>
    </r>
    <r>
      <rPr>
        <sz val="12"/>
        <color theme="1"/>
        <rFont val="Calibri"/>
        <family val="2"/>
        <scheme val="minor"/>
      </rPr>
      <t xml:space="preserve"> de formation :</t>
    </r>
  </si>
  <si>
    <r>
      <t xml:space="preserve">Nom du </t>
    </r>
    <r>
      <rPr>
        <b/>
        <sz val="12"/>
        <color theme="1"/>
        <rFont val="Calibri"/>
        <family val="2"/>
        <scheme val="minor"/>
      </rPr>
      <t>co-responsable</t>
    </r>
    <r>
      <rPr>
        <sz val="12"/>
        <color theme="1"/>
        <rFont val="Calibri"/>
        <family val="2"/>
        <scheme val="minor"/>
      </rPr>
      <t xml:space="preserve"> de formation :</t>
    </r>
  </si>
  <si>
    <r>
      <t xml:space="preserve">Mail du </t>
    </r>
    <r>
      <rPr>
        <b/>
        <sz val="12"/>
        <color theme="1"/>
        <rFont val="Calibri"/>
        <family val="2"/>
        <scheme val="minor"/>
      </rPr>
      <t>co-responsable</t>
    </r>
    <r>
      <rPr>
        <sz val="12"/>
        <color theme="1"/>
        <rFont val="Calibri"/>
        <family val="2"/>
        <scheme val="minor"/>
      </rPr>
      <t xml:space="preserve"> de formation :</t>
    </r>
  </si>
  <si>
    <r>
      <t xml:space="preserve">Prénom du </t>
    </r>
    <r>
      <rPr>
        <b/>
        <sz val="12"/>
        <color theme="1"/>
        <rFont val="Calibri"/>
        <family val="2"/>
        <scheme val="minor"/>
      </rPr>
      <t>contact apprentissage n°1</t>
    </r>
    <r>
      <rPr>
        <sz val="12"/>
        <color theme="1"/>
        <rFont val="Calibri"/>
        <family val="2"/>
        <scheme val="minor"/>
      </rPr>
      <t xml:space="preserve">
(APA, secrétariat, etc.) :</t>
    </r>
  </si>
  <si>
    <r>
      <t xml:space="preserve">Nom du </t>
    </r>
    <r>
      <rPr>
        <b/>
        <sz val="12"/>
        <color theme="1"/>
        <rFont val="Calibri"/>
        <family val="2"/>
        <scheme val="minor"/>
      </rPr>
      <t>contact apprentissage n°1</t>
    </r>
    <r>
      <rPr>
        <sz val="12"/>
        <color theme="1"/>
        <rFont val="Calibri"/>
        <family val="2"/>
        <scheme val="minor"/>
      </rPr>
      <t xml:space="preserve">
(APA, secrétariat, etc.) :</t>
    </r>
  </si>
  <si>
    <r>
      <t xml:space="preserve">Mail du </t>
    </r>
    <r>
      <rPr>
        <b/>
        <sz val="12"/>
        <color theme="1"/>
        <rFont val="Calibri"/>
        <family val="2"/>
        <scheme val="minor"/>
      </rPr>
      <t>contact apprentissage n°1</t>
    </r>
    <r>
      <rPr>
        <sz val="12"/>
        <color theme="1"/>
        <rFont val="Calibri"/>
        <family val="2"/>
        <scheme val="minor"/>
      </rPr>
      <t xml:space="preserve">
(APA, secrétariat, etc.) :</t>
    </r>
  </si>
  <si>
    <r>
      <t xml:space="preserve">Prénom du </t>
    </r>
    <r>
      <rPr>
        <b/>
        <sz val="12"/>
        <color theme="1"/>
        <rFont val="Calibri"/>
        <family val="2"/>
        <scheme val="minor"/>
      </rPr>
      <t>contact apprentissage n°2</t>
    </r>
    <r>
      <rPr>
        <sz val="12"/>
        <color theme="1"/>
        <rFont val="Calibri"/>
        <family val="2"/>
        <scheme val="minor"/>
      </rPr>
      <t xml:space="preserve">
(APA, secrétariat, etc.) :</t>
    </r>
  </si>
  <si>
    <r>
      <t xml:space="preserve">Nom du </t>
    </r>
    <r>
      <rPr>
        <b/>
        <sz val="12"/>
        <color theme="1"/>
        <rFont val="Calibri"/>
        <family val="2"/>
        <scheme val="minor"/>
      </rPr>
      <t>contact apprentissage n°2</t>
    </r>
    <r>
      <rPr>
        <sz val="12"/>
        <color theme="1"/>
        <rFont val="Calibri"/>
        <family val="2"/>
        <scheme val="minor"/>
      </rPr>
      <t xml:space="preserve">
(APA, secrétariat, etc.) :</t>
    </r>
  </si>
  <si>
    <r>
      <t>Mail du</t>
    </r>
    <r>
      <rPr>
        <b/>
        <sz val="12"/>
        <color theme="1"/>
        <rFont val="Calibri"/>
        <family val="2"/>
        <scheme val="minor"/>
      </rPr>
      <t xml:space="preserve"> contact apprentissage n°2</t>
    </r>
    <r>
      <rPr>
        <sz val="12"/>
        <color theme="1"/>
        <rFont val="Calibri"/>
        <family val="2"/>
        <scheme val="minor"/>
      </rPr>
      <t xml:space="preserve">
(APA, secrétariat, etc.) :</t>
    </r>
  </si>
  <si>
    <t>remplissage automatique
(à partir du calendrier)</t>
  </si>
  <si>
    <t>Ascension</t>
  </si>
  <si>
    <t>Lundi de Pentecôte</t>
  </si>
  <si>
    <t>Onglet Fiche formation</t>
  </si>
  <si>
    <t>Onglet Calendrier</t>
  </si>
  <si>
    <t>UPVD</t>
  </si>
  <si>
    <t>UPVD IAE PERPIGNAN</t>
  </si>
  <si>
    <t>UPVD IUT PERPIGNAN</t>
  </si>
  <si>
    <t>UPVD IUT Perpignan antenne CARCASSONNE</t>
  </si>
  <si>
    <t>UPVD IUT Perpignan site de Narbonne</t>
  </si>
  <si>
    <t>UPVD UFR STAPS 66</t>
  </si>
  <si>
    <t>Modèle de calendrier d'alternance</t>
  </si>
  <si>
    <t>Personnes qui valident les missions pour l'année concernée</t>
  </si>
  <si>
    <t>Si distanciel ou mixte,
nombre d'heures en distanciel :</t>
  </si>
  <si>
    <t>Octobre</t>
  </si>
  <si>
    <t>Novembre</t>
  </si>
  <si>
    <t>Décembre</t>
  </si>
  <si>
    <t>Janvier</t>
  </si>
  <si>
    <t>Février</t>
  </si>
  <si>
    <t>Mars</t>
  </si>
  <si>
    <t>Avril</t>
  </si>
  <si>
    <t>Mai</t>
  </si>
  <si>
    <t>Juin</t>
  </si>
  <si>
    <t>Juillet</t>
  </si>
  <si>
    <t>Août</t>
  </si>
  <si>
    <t>Calendrier prévisionnel Formation Alternance (sous réserve de modifications)</t>
  </si>
  <si>
    <t>Périodes en centre</t>
  </si>
  <si>
    <t>Journée d'accueil</t>
  </si>
  <si>
    <t>Jours fériés</t>
  </si>
  <si>
    <t>Rattrapages</t>
  </si>
  <si>
    <t>Périodes en entreprise</t>
  </si>
  <si>
    <t>Intitulé court
(utilisé sur la plateforme d'inscription) :</t>
  </si>
  <si>
    <t>Diplôme</t>
  </si>
  <si>
    <t>Licence Professionnelle</t>
  </si>
  <si>
    <t>LP</t>
  </si>
  <si>
    <t>Master</t>
  </si>
  <si>
    <t>MASTER</t>
  </si>
  <si>
    <t>Nom composante</t>
  </si>
  <si>
    <t>Diplôme abrégé</t>
  </si>
  <si>
    <t>Nom court</t>
  </si>
  <si>
    <t>Code RNCP</t>
  </si>
  <si>
    <t>Périodes d'examens uniquement pour les éventuels étudiants concernés</t>
  </si>
  <si>
    <t>Révisions en centre de formation</t>
  </si>
  <si>
    <t>Révisions (Ctr)</t>
  </si>
  <si>
    <t>Adresse du lieu de formation principal :</t>
  </si>
  <si>
    <t>N° UAI du lieu de formation principal :</t>
  </si>
  <si>
    <t>N° SIRET du lieu de formation principal :</t>
  </si>
  <si>
    <t>remplissage automatique
(à partir de la liste des formations)</t>
  </si>
  <si>
    <t>Révisions en centre</t>
  </si>
  <si>
    <t>Révisions en entreprise</t>
  </si>
  <si>
    <r>
      <rPr>
        <b/>
        <i/>
        <sz val="11"/>
        <rFont val="Calibri"/>
        <family val="2"/>
        <scheme val="minor"/>
      </rPr>
      <t xml:space="preserve">En cas de non respect de cette règle, le "Total volume horaire du cycle de formation" apparaît en </t>
    </r>
    <r>
      <rPr>
        <b/>
        <i/>
        <sz val="11"/>
        <color theme="9" tint="-0.249977111117893"/>
        <rFont val="Calibri"/>
        <family val="2"/>
        <scheme val="minor"/>
      </rPr>
      <t>surbrillance orange.</t>
    </r>
  </si>
  <si>
    <t>1) Compléter un calendrier par année de formation ouverte en apprentissage.</t>
  </si>
  <si>
    <t>2) L'intitulé de la formation sera automatiquement complété par les éléments saisis dans la fiche formation.</t>
  </si>
  <si>
    <t>NFC CFA ENSUPLR</t>
  </si>
  <si>
    <r>
      <t xml:space="preserve">Ce tableur a pour but de faciliter l'édition du calendrier prévisionnel d'alternance et son import dans le </t>
    </r>
    <r>
      <rPr>
        <b/>
        <sz val="11"/>
        <color rgb="FF000000"/>
        <rFont val="Calibri"/>
        <family val="2"/>
      </rPr>
      <t>carnet de liaison Studea.</t>
    </r>
  </si>
  <si>
    <r>
      <t>Compléter l</t>
    </r>
    <r>
      <rPr>
        <b/>
        <sz val="11"/>
        <color theme="1"/>
        <rFont val="Calibri"/>
        <family val="2"/>
        <scheme val="minor"/>
      </rPr>
      <t>es champs en</t>
    </r>
    <r>
      <rPr>
        <b/>
        <sz val="14"/>
        <color rgb="FFFFFF00"/>
        <rFont val="Calibri"/>
        <family val="2"/>
        <scheme val="minor"/>
      </rPr>
      <t xml:space="preserve"> surbrillance jaune.</t>
    </r>
  </si>
  <si>
    <t>Version</t>
  </si>
  <si>
    <t>Modification(s)</t>
  </si>
  <si>
    <t>v 1.0</t>
  </si>
  <si>
    <t>v 2.0</t>
  </si>
  <si>
    <t>Licence Générale</t>
  </si>
  <si>
    <t>LG</t>
  </si>
  <si>
    <t>Bachelor Universitaire de Technologie</t>
  </si>
  <si>
    <t>BUT</t>
  </si>
  <si>
    <t>Chimie</t>
  </si>
  <si>
    <t>DEUST</t>
  </si>
  <si>
    <t>Composante</t>
  </si>
  <si>
    <t>Site de formation principal</t>
  </si>
  <si>
    <t>UAI</t>
  </si>
  <si>
    <t>adresse</t>
  </si>
  <si>
    <t>remplissage automatique
(à partir de la liste des sites)</t>
  </si>
  <si>
    <t>Mail pour assiduité</t>
  </si>
  <si>
    <r>
      <t xml:space="preserve">Renseigner </t>
    </r>
    <r>
      <rPr>
        <b/>
        <i/>
        <sz val="11"/>
        <color rgb="FFC00000"/>
        <rFont val="Calibri"/>
        <family val="2"/>
        <scheme val="minor"/>
      </rPr>
      <t xml:space="preserve">uniquement les heures d’enseignement dont l’organisation à distance est clairement prévue et formalisée
</t>
    </r>
    <r>
      <rPr>
        <i/>
        <sz val="11"/>
        <color theme="8" tint="-0.499984740745262"/>
        <rFont val="Calibri"/>
        <family val="2"/>
        <scheme val="minor"/>
      </rPr>
      <t>(pas celles pouvant exceptionnellement être dispensées à distance, par exemple en cas d’impossibilité d’assurer le cours en présentiel).</t>
    </r>
  </si>
  <si>
    <r>
      <t xml:space="preserve">liste déroulante </t>
    </r>
    <r>
      <rPr>
        <b/>
        <i/>
        <sz val="11"/>
        <color rgb="FFC00000"/>
        <rFont val="Calibri"/>
        <family val="2"/>
        <scheme val="minor"/>
      </rPr>
      <t>affichée après sélection du lieu de formation</t>
    </r>
    <r>
      <rPr>
        <i/>
        <sz val="11"/>
        <color theme="8" tint="-0.499984740745262"/>
        <rFont val="Calibri"/>
        <family val="2"/>
        <scheme val="minor"/>
      </rPr>
      <t xml:space="preserve">
Longueur de l'intitulé court limitée à </t>
    </r>
    <r>
      <rPr>
        <b/>
        <i/>
        <sz val="11"/>
        <color theme="8" tint="-0.499984740745262"/>
        <rFont val="Calibri"/>
        <family val="2"/>
        <scheme val="minor"/>
      </rPr>
      <t>38 caractères, espaces compris</t>
    </r>
    <r>
      <rPr>
        <i/>
        <sz val="11"/>
        <color theme="8" tint="-0.499984740745262"/>
        <rFont val="Calibri"/>
        <family val="2"/>
        <scheme val="minor"/>
      </rPr>
      <t xml:space="preserve"> pour se conformer aux exigences de l'outil de gestion des formations du CFA</t>
    </r>
  </si>
  <si>
    <t>remplissage automatique
Différence entre le "Volume horaire total" (calculé à partir du nombre de semaines en formation) et le "Volume horaire étudiant" saisi.</t>
  </si>
  <si>
    <t>remplissage automatique
Somme des heures en cours et des heures encadrées hors enseignements.</t>
  </si>
  <si>
    <t>Contrat 1 an</t>
  </si>
  <si>
    <t>Acronyme formation</t>
  </si>
  <si>
    <t>Mention RNCP</t>
  </si>
  <si>
    <t>Parcours (CFA)</t>
  </si>
  <si>
    <t>Sous-parcours (UFA)</t>
  </si>
  <si>
    <t>Parcours (UFA)</t>
  </si>
  <si>
    <t>Nom formation complet (CFA)</t>
  </si>
  <si>
    <t/>
  </si>
  <si>
    <t>Biodiversité, écologie et évolution</t>
  </si>
  <si>
    <t>Electronique, énergie électrique, automatique</t>
  </si>
  <si>
    <t>Management et commerce international</t>
  </si>
  <si>
    <t>Administration publique</t>
  </si>
  <si>
    <t>Techniques de commercialisation : marketing digital, e-business et entrepreneuriat</t>
  </si>
  <si>
    <t>Techniques de Commercialisation : marketing et management du point de vente</t>
  </si>
  <si>
    <t>Gestion des entreprises et des administrations : gestion comptable, fiscale et financière</t>
  </si>
  <si>
    <t>Gestion des entreprises et des administrations : gestion entrepreneuriat et management d’activités</t>
  </si>
  <si>
    <t>Gestion des entreprises et des administrations : gestion et pilotage des ressources humaines</t>
  </si>
  <si>
    <t>Métiers de la santé : nutrition, alimentation</t>
  </si>
  <si>
    <t>Comptabilité - contrôle - audit</t>
  </si>
  <si>
    <t>Droit de l'immobilier</t>
  </si>
  <si>
    <t>Droit des affaires</t>
  </si>
  <si>
    <t>Justice, procès et procédures</t>
  </si>
  <si>
    <t>Monnaie, banque, finance, assurance</t>
  </si>
  <si>
    <t>STAPS : entraînement et optimisation de la performance sportive</t>
  </si>
  <si>
    <t>Site de formation</t>
  </si>
  <si>
    <t>Nom court formation</t>
  </si>
  <si>
    <t>Abrégé groupe</t>
  </si>
  <si>
    <t>Nom groupe</t>
  </si>
  <si>
    <t>Contacts</t>
  </si>
  <si>
    <t>Effectifs</t>
  </si>
  <si>
    <t>Données d'identification du diplôme</t>
  </si>
  <si>
    <t>Effectif cible pour la campagne à venir :</t>
  </si>
  <si>
    <t>3A Si distanciel ou mixte,
nombre d'heures en distanciel :</t>
  </si>
  <si>
    <t>2A Si distanciel ou mixte,
nombre d'heures en distanciel :</t>
  </si>
  <si>
    <t>3A Type d'enseignement
(présentiel/distantiel) :</t>
  </si>
  <si>
    <t>2A Type d'enseignement
(présentiel/distantiel) :</t>
  </si>
  <si>
    <t>3A Nombre de semaines de formation :</t>
  </si>
  <si>
    <t>2A Nombre de semaines de formation :</t>
  </si>
  <si>
    <t>3A Nombre de jours de formation :</t>
  </si>
  <si>
    <t>2A Nombre de jours de formation :</t>
  </si>
  <si>
    <t>3A Total volume horaire annuel :</t>
  </si>
  <si>
    <t>2A Total volume horaire annuel :</t>
  </si>
  <si>
    <t xml:space="preserve">3A Volume horaire projets, autoformation et examens : </t>
  </si>
  <si>
    <t xml:space="preserve">2A Volume horaire projets, autoformation et examens : </t>
  </si>
  <si>
    <t xml:space="preserve">3A Volume horaire étudiant
(CM, TD, TP sans pondération) : </t>
  </si>
  <si>
    <t xml:space="preserve">2A Volume horaire étudiant
(CM, TD, TP sans pondération) : </t>
  </si>
  <si>
    <t>3A Mail du contact apprentissage n°2
(APA, secrétariat, etc.) :</t>
  </si>
  <si>
    <t>3A Nom du contact apprentissage n°2
(APA, secrétariat, etc.) :</t>
  </si>
  <si>
    <t>3A Prénom du contact apprentissage n°2
(APA, secrétariat, etc.) :</t>
  </si>
  <si>
    <t>3A Mail du contact apprentissage n°1
(APA, secrétariat, etc.) :</t>
  </si>
  <si>
    <t>3A Nom du contact apprentissage n°1
(APA, secrétariat, etc.) :</t>
  </si>
  <si>
    <t>3A Prénom du contact apprentissage n°1
(APA, secrétariat, etc.) :</t>
  </si>
  <si>
    <t>3A Mail du co-responsable de formation :</t>
  </si>
  <si>
    <t>3A Nom du co-responsable de formation :</t>
  </si>
  <si>
    <t>3A Prénom du co-responsable de formation :</t>
  </si>
  <si>
    <t>3A Mail du responsable de formation :</t>
  </si>
  <si>
    <t>3A Nom du responsable de formation :</t>
  </si>
  <si>
    <t>3A Prénom du responsable de formation :</t>
  </si>
  <si>
    <t>2A Mail du contact apprentissage n°2
(APA, secrétariat, etc.) :</t>
  </si>
  <si>
    <t>2A Nom du contact apprentissage n°2
(APA, secrétariat, etc.) :</t>
  </si>
  <si>
    <t>2A Prénom du contact apprentissage n°2
(APA, secrétariat, etc.) :</t>
  </si>
  <si>
    <t>2A Mail du contact apprentissage n°1
(APA, secrétariat, etc.) :</t>
  </si>
  <si>
    <t>2A Nom du contact apprentissage n°1
(APA, secrétariat, etc.) :</t>
  </si>
  <si>
    <t>2A Prénom du contact apprentissage n°1
(APA, secrétariat, etc.) :</t>
  </si>
  <si>
    <t>2A Mail du co-responsable de formation :</t>
  </si>
  <si>
    <t>2A Nom du co-responsable de formation :</t>
  </si>
  <si>
    <t>2A Prénom du co-responsable de formation :</t>
  </si>
  <si>
    <t>2A Mail du responsable de formation :</t>
  </si>
  <si>
    <t>2A Nom du responsable de formation :</t>
  </si>
  <si>
    <t>2A Prénom du responsable de formation :</t>
  </si>
  <si>
    <t>Activité</t>
  </si>
  <si>
    <r>
      <t xml:space="preserve">Nous vous rappelons que sur la durée totale du contrat, il faut </t>
    </r>
    <r>
      <rPr>
        <b/>
        <i/>
        <sz val="11"/>
        <color theme="1"/>
        <rFont val="Calibri"/>
        <family val="2"/>
        <scheme val="minor"/>
      </rPr>
      <t>à minima 25% du temps en formation</t>
    </r>
    <r>
      <rPr>
        <i/>
        <sz val="11"/>
        <color theme="1"/>
        <rFont val="Calibri"/>
        <family val="2"/>
        <scheme val="minor"/>
      </rPr>
      <t>. Soit :
- 402h pour 12 mois de contrat (436h pour 13 mois / 469h pour 14 mois)
- 804h pour 24 mois de contrat (603h pour 18 mois)
- 1206h pour 36 mois de contrat</t>
    </r>
  </si>
  <si>
    <t>0660437S</t>
  </si>
  <si>
    <t>52 AVENUE PAUL ALDUY, 66100 PERPIGNAN</t>
  </si>
  <si>
    <t>cfa-ensuplr-upvd@umontpellier.fr</t>
  </si>
  <si>
    <t>0660802N</t>
  </si>
  <si>
    <t>52 AV PAUL ALDUY, 66000 PERPIGNAN</t>
  </si>
  <si>
    <t>cfa-ensuplr-upvd-iae-perpignan@umontpellier.fr</t>
  </si>
  <si>
    <t>0660586D</t>
  </si>
  <si>
    <t>77 CHEMIN DE LA PASSIO VELLA, 66000 PERPIGNAN</t>
  </si>
  <si>
    <t>cfa-ensuplr-upvd-iut-perpignan@umontpellier.fr</t>
  </si>
  <si>
    <t>0110982H</t>
  </si>
  <si>
    <t>89 RUE DE VERDUN, 11000 CARCASSONNE</t>
  </si>
  <si>
    <t>cfa-ensuplr-upvd-iut-perpignan-carcassonne@umontpellier.fr</t>
  </si>
  <si>
    <t>0110983J</t>
  </si>
  <si>
    <t>AV PIERRE DE COUBERTIN, 11100 NARBONNE</t>
  </si>
  <si>
    <t>cfa-ensuplr-upvd-iut-perpignan-narbonne@umontpellier.fr</t>
  </si>
  <si>
    <t>0660832W</t>
  </si>
  <si>
    <t>7 AVENUE PIERRE DE COUBERTIN, 66120 FONT ROMEU ODEILLO VIA</t>
  </si>
  <si>
    <t>cfa-ensuplr-upvd-staps@umontpellier.fr</t>
  </si>
  <si>
    <t>DEUST MDLF</t>
  </si>
  <si>
    <t>DEUST Métiers de la Forme</t>
  </si>
  <si>
    <t>DEUST MDLF1A</t>
  </si>
  <si>
    <t>DEUST MDLF 1A</t>
  </si>
  <si>
    <t>DEUST MDLF2A</t>
  </si>
  <si>
    <t>DEUST MDLF 2A</t>
  </si>
  <si>
    <t>LG EEEA</t>
  </si>
  <si>
    <t>LG Elec Energ Electri Automatique</t>
  </si>
  <si>
    <t>LG EEEA 2A</t>
  </si>
  <si>
    <t>LG EEEA 3A</t>
  </si>
  <si>
    <t>LG PH SPI</t>
  </si>
  <si>
    <t>LG Phy parcours Sc pour l'Ingénieur</t>
  </si>
  <si>
    <t>LG PH SPI 2A</t>
  </si>
  <si>
    <t>LG PH SPI 3A</t>
  </si>
  <si>
    <t>LP ACDS</t>
  </si>
  <si>
    <t>LP ADMISYS</t>
  </si>
  <si>
    <t>LP Administrateur Systèmes Réseaux</t>
  </si>
  <si>
    <t>LP AISP</t>
  </si>
  <si>
    <t>LP Accompagnement Insertion Sociale</t>
  </si>
  <si>
    <t>LP DI</t>
  </si>
  <si>
    <t>LP Droit immobilier</t>
  </si>
  <si>
    <t>LP MACT 66</t>
  </si>
  <si>
    <t>LP Metiers Adm collectiv territor 66</t>
  </si>
  <si>
    <t>LP MIMJP</t>
  </si>
  <si>
    <t>LP Métiers du Journalisme et Presse</t>
  </si>
  <si>
    <t>LP NSA</t>
  </si>
  <si>
    <t>LP Nutrition du Sujet Âgé</t>
  </si>
  <si>
    <t>LP TEFER</t>
  </si>
  <si>
    <t>LP Tech Froid Energies Renouvelables</t>
  </si>
  <si>
    <t>M ADMP 66</t>
  </si>
  <si>
    <t>M Administration Publique 66</t>
  </si>
  <si>
    <t>M ADMP 66 2A</t>
  </si>
  <si>
    <t>M APPM</t>
  </si>
  <si>
    <t>M Archéo préservat°patrimoine maritime</t>
  </si>
  <si>
    <t>M APPM 1A</t>
  </si>
  <si>
    <t>M APPM 2A</t>
  </si>
  <si>
    <t>M BEE BDD</t>
  </si>
  <si>
    <t>M BEE BDD 1A</t>
  </si>
  <si>
    <t>M BEE BDD 2A</t>
  </si>
  <si>
    <t>M CCS AST</t>
  </si>
  <si>
    <t>M CCS Acteurs Sociétés Territoire</t>
  </si>
  <si>
    <t>M CCS AST 1A</t>
  </si>
  <si>
    <t>M CCS AST 2A</t>
  </si>
  <si>
    <t>M Chimie 66</t>
  </si>
  <si>
    <t>M Chim 66 1A</t>
  </si>
  <si>
    <t>M CHIMIE 66 1A</t>
  </si>
  <si>
    <t>M Chim 66 2A</t>
  </si>
  <si>
    <t>M CHIMIE 66 2A</t>
  </si>
  <si>
    <t>M CHPS</t>
  </si>
  <si>
    <t>M Calcul Haute Performance Simulation</t>
  </si>
  <si>
    <t>M CHPS 2A</t>
  </si>
  <si>
    <t>M DAF66</t>
  </si>
  <si>
    <t>M Droit des affaires 66</t>
  </si>
  <si>
    <t>M DAF 66 2A</t>
  </si>
  <si>
    <t>M EEA 66</t>
  </si>
  <si>
    <t>M EEA 66 1A</t>
  </si>
  <si>
    <t>M EEA 66 2A</t>
  </si>
  <si>
    <t>M HAMP</t>
  </si>
  <si>
    <t>M Métiers du patrimoine</t>
  </si>
  <si>
    <t>M HAMP 1A</t>
  </si>
  <si>
    <t>M HAMP 2A</t>
  </si>
  <si>
    <t>M HAP</t>
  </si>
  <si>
    <t>M Histoire de l'Art et patrimoine</t>
  </si>
  <si>
    <t>M HAP 1A</t>
  </si>
  <si>
    <t>M HAP 2A</t>
  </si>
  <si>
    <t>M INTERVale</t>
  </si>
  <si>
    <t>M Interprétation Valo. Environnements</t>
  </si>
  <si>
    <t>MINTERVale2</t>
  </si>
  <si>
    <t>M INTERVale 2A</t>
  </si>
  <si>
    <t>M JPP 66</t>
  </si>
  <si>
    <t>M JusticeProcèsProcédures Contentieux</t>
  </si>
  <si>
    <t>M JPP 66 2A</t>
  </si>
  <si>
    <t>M MPS</t>
  </si>
  <si>
    <t>M Energie Matériaux Procédés Solaires</t>
  </si>
  <si>
    <t>M MPS 1A</t>
  </si>
  <si>
    <t>M MPS 2A</t>
  </si>
  <si>
    <t>M PREIS</t>
  </si>
  <si>
    <t>M Sociologie 66</t>
  </si>
  <si>
    <t>M PREIS 661A</t>
  </si>
  <si>
    <t>M PREIS 66 1A</t>
  </si>
  <si>
    <t>M PREIS 662A</t>
  </si>
  <si>
    <t>M PREIS 66 2A</t>
  </si>
  <si>
    <t>M QPP</t>
  </si>
  <si>
    <t>M Archéologie</t>
  </si>
  <si>
    <t>M QPP 2A</t>
  </si>
  <si>
    <t>M SMER</t>
  </si>
  <si>
    <t>M Science de la Mer</t>
  </si>
  <si>
    <t>M SMER 1A</t>
  </si>
  <si>
    <t>M SMER 2A</t>
  </si>
  <si>
    <t>M UH</t>
  </si>
  <si>
    <t>M Urbanisme Habitat</t>
  </si>
  <si>
    <t>M UH 2A</t>
  </si>
  <si>
    <t>LG ECOGESTEM</t>
  </si>
  <si>
    <t>LG Economie Gestion EM</t>
  </si>
  <si>
    <t>LGECOGESTEM3</t>
  </si>
  <si>
    <t>LG ECO GEST EM 3A</t>
  </si>
  <si>
    <t>LG ECOGESTMT</t>
  </si>
  <si>
    <t>LG Economie Gestion MT</t>
  </si>
  <si>
    <t>LGECOGESTMT3</t>
  </si>
  <si>
    <t>LG ECO GEST MT 3A</t>
  </si>
  <si>
    <t>LG ECOGESTSG</t>
  </si>
  <si>
    <t>LG Economie Gestion SG</t>
  </si>
  <si>
    <t>LGECOGESTSG3</t>
  </si>
  <si>
    <t>LG ECO GEST SG 3A</t>
  </si>
  <si>
    <t>LP MHPA</t>
  </si>
  <si>
    <t>LP Management Hôtellerie de Plein Air</t>
  </si>
  <si>
    <t>LP PBGP</t>
  </si>
  <si>
    <t>LP Bancassuranc Gest° Patrimoine Perpi</t>
  </si>
  <si>
    <t>LP TAFT 66</t>
  </si>
  <si>
    <t>LP Touris Affair Festival Territoir 66</t>
  </si>
  <si>
    <t>M ADME</t>
  </si>
  <si>
    <t>M Managmt Administration Entreprises</t>
  </si>
  <si>
    <t>M ADME 1A</t>
  </si>
  <si>
    <t>M ADME 2A</t>
  </si>
  <si>
    <t>M CCA 66</t>
  </si>
  <si>
    <t>M Compta Contrôle Audit 66</t>
  </si>
  <si>
    <t>M CCA66 1A</t>
  </si>
  <si>
    <t>M CCA66 2A</t>
  </si>
  <si>
    <t>M CI ITM</t>
  </si>
  <si>
    <t>M International Trade and Marketing</t>
  </si>
  <si>
    <t>M CI ITM 1A</t>
  </si>
  <si>
    <t>M CI ITM 2A</t>
  </si>
  <si>
    <t>M GPLA</t>
  </si>
  <si>
    <t>M Gestion de Product° Logistique Achat</t>
  </si>
  <si>
    <t>M GPLA 1A</t>
  </si>
  <si>
    <t>M GPLA 2A</t>
  </si>
  <si>
    <t>M MACT</t>
  </si>
  <si>
    <t>M Activités culturelles touristiques</t>
  </si>
  <si>
    <t>M MACT 1A</t>
  </si>
  <si>
    <t>M MACT 2A</t>
  </si>
  <si>
    <t>M MBFA</t>
  </si>
  <si>
    <t>M Monnaie Banque Finance Assurance</t>
  </si>
  <si>
    <t>M MBFA 1A</t>
  </si>
  <si>
    <t>M MBFA 2A</t>
  </si>
  <si>
    <t>M MDOT</t>
  </si>
  <si>
    <t>M Opérateurs Touristiques</t>
  </si>
  <si>
    <t>M DOT 1A</t>
  </si>
  <si>
    <t>M DOT 2A</t>
  </si>
  <si>
    <t>M TEM</t>
  </si>
  <si>
    <t>M Tourisme Economics Management</t>
  </si>
  <si>
    <t>M TEM 1A</t>
  </si>
  <si>
    <t>M TEM 2A</t>
  </si>
  <si>
    <t>BUT AGRO 66</t>
  </si>
  <si>
    <t>BUTAGRO66 3A</t>
  </si>
  <si>
    <t>BUT AGRO 66 3A</t>
  </si>
  <si>
    <t>BUT GBSEE 66</t>
  </si>
  <si>
    <t>BUT GBSEE663</t>
  </si>
  <si>
    <t>BUT GB SEE 66 3A</t>
  </si>
  <si>
    <t>BUT GEAGC2FP</t>
  </si>
  <si>
    <t>BUT Gest° Compta. Fiscale et Financ 66</t>
  </si>
  <si>
    <t>BUTGC2F66 2A</t>
  </si>
  <si>
    <t>BUT GEA GC2F 66 2A</t>
  </si>
  <si>
    <t>BUTGC2F66 3A</t>
  </si>
  <si>
    <t>BUT GEA GC2F 66 3A</t>
  </si>
  <si>
    <t>BUT GEAGEMAP</t>
  </si>
  <si>
    <t>BUT Gest Entrepre Manag Activités 66</t>
  </si>
  <si>
    <t>BUTGEMA66 2A</t>
  </si>
  <si>
    <t>BUT GEA GEMA 66 2A</t>
  </si>
  <si>
    <t>BUTGEMA66 3A</t>
  </si>
  <si>
    <t>BUT GEA GEMA 66 3A</t>
  </si>
  <si>
    <t>BUT GEAGRH P</t>
  </si>
  <si>
    <t>BUTGRH 66 2A</t>
  </si>
  <si>
    <t>BUT GEA GRH 66 2A</t>
  </si>
  <si>
    <t>BUTGRH 66 3A</t>
  </si>
  <si>
    <t>BUT GEA GRH 66 3A</t>
  </si>
  <si>
    <t>BUT GIM 3MI</t>
  </si>
  <si>
    <t>BUT GIM Mangt Méthode Maintenanc Innov</t>
  </si>
  <si>
    <t>BUTGIM3MI 2A</t>
  </si>
  <si>
    <t>BUT GIM 3MI 2A</t>
  </si>
  <si>
    <t>BUTGIM3MI 3A</t>
  </si>
  <si>
    <t>BUT GIM 3MI 3A</t>
  </si>
  <si>
    <t>BUT GIM ISP</t>
  </si>
  <si>
    <t>BUT GIM : Ingé Système Pluritechnique</t>
  </si>
  <si>
    <t>BUTGIMISP 2A</t>
  </si>
  <si>
    <t>BUT GIM ISP 2A</t>
  </si>
  <si>
    <t>BUTGIMISP 3A</t>
  </si>
  <si>
    <t>BUT GIM ISP 3A</t>
  </si>
  <si>
    <t>BUT MLT MSCC</t>
  </si>
  <si>
    <t>BUT Mobilité et supply chain connectée</t>
  </si>
  <si>
    <t>BUTMLTMSCC2A</t>
  </si>
  <si>
    <t>BUT MLT MSCC 2A</t>
  </si>
  <si>
    <t>BUTMLTMSCC3A</t>
  </si>
  <si>
    <t>BUT MLT MSCC 3A</t>
  </si>
  <si>
    <t>BUT MLT MSCD</t>
  </si>
  <si>
    <t>BUT Mobilité et supply chain durables</t>
  </si>
  <si>
    <t>BUTMLTMSCD2A</t>
  </si>
  <si>
    <t>BUT MLT MSCD2A</t>
  </si>
  <si>
    <t>BUTMLTMSCD3A</t>
  </si>
  <si>
    <t>BUT MLT MSCD3A</t>
  </si>
  <si>
    <t>BUT SID EMS</t>
  </si>
  <si>
    <t>BUT SID SC DON EXPLOR MODELISA STAT</t>
  </si>
  <si>
    <t>BUTSIDEMS 2A</t>
  </si>
  <si>
    <t>BUT SID EMS 2A</t>
  </si>
  <si>
    <t>BUTSIDEMS 3A</t>
  </si>
  <si>
    <t>BUT SID EMS 3A</t>
  </si>
  <si>
    <t>BUT SID VCOD</t>
  </si>
  <si>
    <t>BUT SID SC DON VISUAL CCEP OUTIL DEC</t>
  </si>
  <si>
    <t>BUTSIDVCOD2A</t>
  </si>
  <si>
    <t>BUT SID VCOD 2A</t>
  </si>
  <si>
    <t>BUTSIDVCOD3A</t>
  </si>
  <si>
    <t>BUT SID VCOD 3A</t>
  </si>
  <si>
    <t>BUT TCMDEE66</t>
  </si>
  <si>
    <t>BUT TC Marketing Digital e-business 66</t>
  </si>
  <si>
    <t>BUTTCMDEE66</t>
  </si>
  <si>
    <t>BUT TC MDEE66 2A</t>
  </si>
  <si>
    <t>BUT TC MDEE66 3A</t>
  </si>
  <si>
    <t>BUT TCMMPV66</t>
  </si>
  <si>
    <t>BUT TC Management du point de vente 66</t>
  </si>
  <si>
    <t>BUT TC MMPV 66 2A</t>
  </si>
  <si>
    <t>BUT TC MMPV 66 3A</t>
  </si>
  <si>
    <t>BUT CJ EA</t>
  </si>
  <si>
    <t>BUT CJ EA 3A</t>
  </si>
  <si>
    <t>BUT CJ PF</t>
  </si>
  <si>
    <t>BUT Carrière Jurid. Patrimoine Finance</t>
  </si>
  <si>
    <t>BUT CJ PF 3A</t>
  </si>
  <si>
    <t>BUT GCGPI 66</t>
  </si>
  <si>
    <t>BUT Gén Chim concpt° Procéd Innov Tech</t>
  </si>
  <si>
    <t>BUT GCGP 2A</t>
  </si>
  <si>
    <t>BUT GCGP 2A 66</t>
  </si>
  <si>
    <t>BUT GCGP 3A</t>
  </si>
  <si>
    <t>BUT GCGP 3A 66</t>
  </si>
  <si>
    <t>LP DROITVITI</t>
  </si>
  <si>
    <t>LP Droit viticole</t>
  </si>
  <si>
    <t>LP DROIT VIT</t>
  </si>
  <si>
    <t>LP DROIT VITI</t>
  </si>
  <si>
    <t>LP G CONF</t>
  </si>
  <si>
    <t>LP Guide conférencier</t>
  </si>
  <si>
    <t>LP GConf</t>
  </si>
  <si>
    <t>LG STAPS 66</t>
  </si>
  <si>
    <t>LG STAPS Management du Sport 66</t>
  </si>
  <si>
    <t>LGSTAPS 663A</t>
  </si>
  <si>
    <t>LG STAPS 66 3A</t>
  </si>
  <si>
    <t>M EOPS ALT66</t>
  </si>
  <si>
    <t>M Altitude sport collectif individuel</t>
  </si>
  <si>
    <t>MEOPSALT661A</t>
  </si>
  <si>
    <t>M EOPS ALT 66 1A</t>
  </si>
  <si>
    <t>MEOPSALT662A</t>
  </si>
  <si>
    <t>M EOPS ALT66 2A</t>
  </si>
  <si>
    <t>Génie Chimique-Génie des Procédés : Conception des Procédés et Innovation technologique</t>
  </si>
  <si>
    <t>BUT - Génie Chimique-Génie des Procédés : Conception des Procédés et Innovation technologique 66</t>
  </si>
  <si>
    <t>CONCEPTION DES PROCEDES ET INNOVATION TECHNOLOGIQUE</t>
  </si>
  <si>
    <t>35373</t>
  </si>
  <si>
    <t>BUT Gestion des Entreprises et des Administrations option Gestion Comptable Fiscale et Financière 66</t>
  </si>
  <si>
    <t>GESTION COMPTABLE, FISCALE ET FINANCIERE</t>
  </si>
  <si>
    <t>35375</t>
  </si>
  <si>
    <t>BUT Gestion des Entreprises et des Administrations option Gestion, Entrepreneuriat et Management d’Activités 66</t>
  </si>
  <si>
    <t>GESTION, ENTREPRENEURIAT ET MANAGEMENT D'ACTIVITES</t>
  </si>
  <si>
    <t>35377</t>
  </si>
  <si>
    <t>BUT GEA Ressources Humaines 66</t>
  </si>
  <si>
    <t>BUT Gestion des Entreprises et des Administrations Option Gestion et Pilotage des Ressources Humaines 66</t>
  </si>
  <si>
    <t>GESTION ET PILOTAGE DES RESSOURCES HUMAINES</t>
  </si>
  <si>
    <t>35376</t>
  </si>
  <si>
    <t>Génie Industriel et Maintenance : Management, Méthodes et Maintenance Innovante</t>
  </si>
  <si>
    <t>BUT - Génie Industriel et Maintenance : Management, Méthodes et Maintenance Innovante</t>
  </si>
  <si>
    <t>MANAGEMENT, METHODES, MAINTENANCE INNOVANTE</t>
  </si>
  <si>
    <t>35499</t>
  </si>
  <si>
    <t>Génie Industriel et Maintenance : Ingénierie des Systèmes Pluritechniques</t>
  </si>
  <si>
    <t>BUT - Génie Industriel et Maintenance : Ingénierie des Systèmes Pluritechniques</t>
  </si>
  <si>
    <t>INGENIERIE DES SYSTEMES PLURITECHNIQUES</t>
  </si>
  <si>
    <t>35498</t>
  </si>
  <si>
    <t>Management de la logistique et des transports : Mobilité et supply chain connectées</t>
  </si>
  <si>
    <t>BUT Management de la logistique et des transports : Mobilité et supply chain connectées</t>
  </si>
  <si>
    <t>MOBILITE ET SUPPLY CHAIN CONNECTEES</t>
  </si>
  <si>
    <t>35390</t>
  </si>
  <si>
    <t>Management de la logistique et des transports : Mobilité et supply chain durables</t>
  </si>
  <si>
    <t>BUT Management de la logistique et des transports : Mobilité et supply chain durables</t>
  </si>
  <si>
    <t>MOBILITE ET SUPPLY CHAIN DURABLES</t>
  </si>
  <si>
    <t>35391</t>
  </si>
  <si>
    <t>Science des données : exploration et modélisation statistique</t>
  </si>
  <si>
    <t>BUT Statistique et informatique décisionnelle : Sciences des données : exploration et modélisation statistique</t>
  </si>
  <si>
    <t>EXPLORATION ET MODELISATION STATISTIQUE</t>
  </si>
  <si>
    <t>35401</t>
  </si>
  <si>
    <t>Science des données : visualisation, conception d'outils décisionnels</t>
  </si>
  <si>
    <t>BUT Statistique et informatique décisionnelle : Science des données : visualisation, conception d'outils décisionnels</t>
  </si>
  <si>
    <t>VISUALISATION, CONCEPTION D'OUTILS DECISIONNELS</t>
  </si>
  <si>
    <t>35402</t>
  </si>
  <si>
    <t>BUT Techniques de commercialisation : Marketing Digital,e-business et entrepreneuriat 66</t>
  </si>
  <si>
    <t>MARKETING DIGITAL, E-BUSINESS ET ENTREPRENEURIAT</t>
  </si>
  <si>
    <t>35354</t>
  </si>
  <si>
    <t>BUT Techniques de Commercialisation parcours Marketing et Management du point de vente 66</t>
  </si>
  <si>
    <t>Marketing et Management du point de vente 66</t>
  </si>
  <si>
    <t>MARKETING ET MANAGEMENT DU POINT DE VENTE</t>
  </si>
  <si>
    <t>35356</t>
  </si>
  <si>
    <t>BUT Carrières Jurid. Entreprise/ Asso</t>
  </si>
  <si>
    <t>Carrières Juridiques : Entreprise et Association</t>
  </si>
  <si>
    <t>BUT Carrières Juridiques parcours Entreprise et Association</t>
  </si>
  <si>
    <t>Entreprise et Association</t>
  </si>
  <si>
    <t>ENTREPRISE ET ASSOCIATION</t>
  </si>
  <si>
    <t>35493</t>
  </si>
  <si>
    <t>Carrières Juridiques : Patrimoine et Finance</t>
  </si>
  <si>
    <t>BUT Carrières Juridiques parcours Patrimoine et Finance</t>
  </si>
  <si>
    <t>Patrimoine et Finance</t>
  </si>
  <si>
    <t>PATRIMOINE ET FINANCE</t>
  </si>
  <si>
    <t>35492</t>
  </si>
  <si>
    <t>BUT Génie Biologique Agronomie 66</t>
  </si>
  <si>
    <t>Genie Biologique : Agronomie</t>
  </si>
  <si>
    <t xml:space="preserve">AGRONOMIE </t>
  </si>
  <si>
    <t>35369</t>
  </si>
  <si>
    <t>BUT GB Sces Enviromt &amp; écotecth 66</t>
  </si>
  <si>
    <t>Génie Biologique : Sciences de l'environnement et écotechnologies</t>
  </si>
  <si>
    <t>BUT Génie Biologique option Sciences de l'environnement et Ecotechnologies 66</t>
  </si>
  <si>
    <t>SCIENCES DE L'ENVIRONNEMENT ET ECOTECHNOLOGIES</t>
  </si>
  <si>
    <t>35370</t>
  </si>
  <si>
    <t>Métiers de la forme</t>
  </si>
  <si>
    <t>35950</t>
  </si>
  <si>
    <t>Economie et gestion</t>
  </si>
  <si>
    <t>Licence générale Économie et gestion Sciences de gestion</t>
  </si>
  <si>
    <t>Sciences de gestion</t>
  </si>
  <si>
    <t>39018</t>
  </si>
  <si>
    <t>Sciences et techniques des activités physiques et sportives : management du sport</t>
  </si>
  <si>
    <t>Licence générale Sciences et techniques des activités physiques et sportives : management du sport 66</t>
  </si>
  <si>
    <t>35945</t>
  </si>
  <si>
    <t>Licence générale Économie et gestion Management du Tourisme</t>
  </si>
  <si>
    <t>Management du Tourisme</t>
  </si>
  <si>
    <t>Licence générale Économie et gestion Economie Managériale</t>
  </si>
  <si>
    <t>Economie managériale</t>
  </si>
  <si>
    <t>Physique</t>
  </si>
  <si>
    <t>Licence Générale Physique parcours Science Pour l'Ingénieur</t>
  </si>
  <si>
    <t>Science Pour l'Ingénieur</t>
  </si>
  <si>
    <t>Sciences Pour l'Ingénieur</t>
  </si>
  <si>
    <t>38978</t>
  </si>
  <si>
    <t>LG parcours Electronique, Energie électrique, Automatique</t>
  </si>
  <si>
    <t>Electronique, Energie électrique, Automatique</t>
  </si>
  <si>
    <t>38975</t>
  </si>
  <si>
    <t>Assurance, banque, finance : chargé de clientèle</t>
  </si>
  <si>
    <t>Licence Professionnelle Assurance, Banque, Finance  : chargé(e) de clientèle parcours Produits bancassurances et gestion patrimoniale</t>
  </si>
  <si>
    <t>Produits bancassurances et gestion patrimoniale</t>
  </si>
  <si>
    <t>produits bancassurances et gestion patrimoniale</t>
  </si>
  <si>
    <t>40193</t>
  </si>
  <si>
    <t>Licence professionnelle Métiers de la santé : nutrition, alimentation, parcours Nutrition du sujet âgé</t>
  </si>
  <si>
    <t>Nutrition du sujet âgé</t>
  </si>
  <si>
    <t>40442</t>
  </si>
  <si>
    <t>Métiers du tourisme et des loirsirs</t>
  </si>
  <si>
    <t>Licence Professionnelle Mention Métiers du Tourisme et des Loisirs parcours Management Hôtellerie de Plein Air</t>
  </si>
  <si>
    <t>Management Hôtellerie de Plein Air</t>
  </si>
  <si>
    <t>Management de l’Hôtellerie de Plein Air</t>
  </si>
  <si>
    <t>40497</t>
  </si>
  <si>
    <t>Métiers du tourisme : communication et valorisation des territoires</t>
  </si>
  <si>
    <t>Licence Professionnelle métiers du tourisme : communication et valorisation des territoires parcours tourisme d‘affaires, festivalier et territoires 66</t>
  </si>
  <si>
    <t>Tourisme d‘affaires, festivalier et territoires 66</t>
  </si>
  <si>
    <t>Tourisme d’affaires, festivalier et territoires</t>
  </si>
  <si>
    <t>40439</t>
  </si>
  <si>
    <t>Activités juridiques : métiers du droit de l'immobilier</t>
  </si>
  <si>
    <t>LP Activités juridiques parcours métiers du droit de l'immobilier</t>
  </si>
  <si>
    <t>Métiers du droit de l'immobilier</t>
  </si>
  <si>
    <t>40291</t>
  </si>
  <si>
    <t>Activités juridiques : métiers du droit privé</t>
  </si>
  <si>
    <t>Licence Professionnelle Activités juridiques : métiers du droit privé parcours droit viticole</t>
  </si>
  <si>
    <t>Droit viticole</t>
  </si>
  <si>
    <t>40076</t>
  </si>
  <si>
    <t>Métiers des administrations et collectivités territoriales</t>
  </si>
  <si>
    <t>Licence Professionnelle Métiers des Administrations et Collectivités Territoriales 66</t>
  </si>
  <si>
    <t>40297</t>
  </si>
  <si>
    <t>Métiers de l'informatique : administration et sécurité des systèmes et des réseaux</t>
  </si>
  <si>
    <t>Licence Professionnelle Métiers de l’informatique : administration et sécurité des systèmes et des réseaux parcours Administrateur de systèmes</t>
  </si>
  <si>
    <t>Administrateur de systèmes</t>
  </si>
  <si>
    <t>40102</t>
  </si>
  <si>
    <t>Métiers de l'information : métiers du journalisme et de la presse</t>
  </si>
  <si>
    <t>Licence Professionnelle Métiers de l'Information : Métiers du Journalisme et de la Presse parcours Photojournalisme, Médias numériques et Images audiovisuelles</t>
  </si>
  <si>
    <t>Photojournalisme, Médias numériques et Images audiovisuelles</t>
  </si>
  <si>
    <t>Photojournalisme, médias numériques et images audiovisuelles</t>
  </si>
  <si>
    <t>40296</t>
  </si>
  <si>
    <t>LP Action collective dévelopt social</t>
  </si>
  <si>
    <t>Intervention sociale : insertion et réinsertion sociale et professionnelle</t>
  </si>
  <si>
    <t>Licence Professionnelle Intervention sociale : insertion et réinsertion sociale et professionnelle parcours action collective et développement social</t>
  </si>
  <si>
    <t>Action collective et développement social</t>
  </si>
  <si>
    <t>40066</t>
  </si>
  <si>
    <t>Licence Professionnelle Intervention sociale accompagnement de public spécifique parcours Gestion et coordination des services et des interventions sanitaires et sociales en gérontologie</t>
  </si>
  <si>
    <t>Gestion et coordination des services et des interventions sanitaires et sociales en gérontologie</t>
  </si>
  <si>
    <t>Accompagnement à l'insertion et réinsertion sociale et professionnelle</t>
  </si>
  <si>
    <t>Guide conférencier</t>
  </si>
  <si>
    <t>Licence Professionnelle Guide conférencier</t>
  </si>
  <si>
    <t>GUIDE CONFERENCIER</t>
  </si>
  <si>
    <t>40326</t>
  </si>
  <si>
    <t>Métiers de l'énergétique, de l'environnement et du génie climatique</t>
  </si>
  <si>
    <t>Licence Professionnelle Métiers de l’énergétique, de l’environnement et du génie climatique parcours Technologies du froid et énergies renouvelables</t>
  </si>
  <si>
    <t>Technologies du froid et énergies renouvelables</t>
  </si>
  <si>
    <t>40071</t>
  </si>
  <si>
    <t>Master STAPS : entrainement et optimisation de la performance sportive parcours Entraînement et utilisation de l'altitude en sport collectif et individuel</t>
  </si>
  <si>
    <t>Entraînement et utilisation de l'altitude en sport collectif et individuel</t>
  </si>
  <si>
    <t>Altitude et performance</t>
  </si>
  <si>
    <t>38698</t>
  </si>
  <si>
    <t>Master Comptabilité Contrôle Audit 66</t>
  </si>
  <si>
    <t>35991</t>
  </si>
  <si>
    <t>Management et administration des entreprises</t>
  </si>
  <si>
    <t>Master Management et Administration des Entreprises</t>
  </si>
  <si>
    <t>Administration des ressources humaines</t>
  </si>
  <si>
    <t>35916</t>
  </si>
  <si>
    <t>Gestion de production, logistique, achats</t>
  </si>
  <si>
    <t>M Gestion de Production, Logistique</t>
  </si>
  <si>
    <t>Achats</t>
  </si>
  <si>
    <t>35921</t>
  </si>
  <si>
    <t>Tourisme</t>
  </si>
  <si>
    <t>Master Tourisme parcours Management des Activités Culturelles et Touristiques</t>
  </si>
  <si>
    <t>Management des Activités Culturelles et Touristiques</t>
  </si>
  <si>
    <t>Management des Activités Culturelles et Touristiques Perpignan</t>
  </si>
  <si>
    <t>39172</t>
  </si>
  <si>
    <t>Master Monnaie, banque, finance, assurance parcours banque patrimoine assurance</t>
  </si>
  <si>
    <t>Banque patrimoine assurance</t>
  </si>
  <si>
    <t>Métiers du conseil en banque, assurance, gestion patrimoniale et des fonctions supports</t>
  </si>
  <si>
    <t>38542</t>
  </si>
  <si>
    <t>Master Management et Commerce International parcours International Trade and Marketing</t>
  </si>
  <si>
    <t>International Trade and Marketing</t>
  </si>
  <si>
    <t>35915</t>
  </si>
  <si>
    <t>Master Tourisme parcours Management des Destinations et Opérateurs Touristiques</t>
  </si>
  <si>
    <t>Management des Destinations et Opérateurs Touristiques</t>
  </si>
  <si>
    <t>Management de Destinations et Opérateurs Touristiques Perpignan</t>
  </si>
  <si>
    <t>Master Tourisme parcours Tourism Economics and Management</t>
  </si>
  <si>
    <t>Tourism Economics and Management</t>
  </si>
  <si>
    <t>Tourism Economics and Management Perpignan</t>
  </si>
  <si>
    <t>Master Administration Publique 66</t>
  </si>
  <si>
    <t>Carrières du droit public</t>
  </si>
  <si>
    <t>38176</t>
  </si>
  <si>
    <t>Master Droit des Affaires, parcours droit économique et du marché, national et international.</t>
  </si>
  <si>
    <t>Droit économique et du marché, national et international.</t>
  </si>
  <si>
    <t>Droit économique et du marché, national et international</t>
  </si>
  <si>
    <t>38159</t>
  </si>
  <si>
    <t>Master Justice, Procès et Procédures, parcours contentieux nationaux, européens et transfrontaliers.</t>
  </si>
  <si>
    <t>Contentieux nationaux, européens et transfrontaliers.</t>
  </si>
  <si>
    <t>Contentieux nationaux, européens et transfrontaliers</t>
  </si>
  <si>
    <t>38198</t>
  </si>
  <si>
    <t>Civilisations, cultures et sociétés</t>
  </si>
  <si>
    <t>Master Civilisations, cultures et Sociétés parcours Acteurs Sociétés, Territoires</t>
  </si>
  <si>
    <t>Acteurs Sociétés, Territoires</t>
  </si>
  <si>
    <t>Histoire et sociologie</t>
  </si>
  <si>
    <t>39426</t>
  </si>
  <si>
    <t>Histoire de l'art</t>
  </si>
  <si>
    <t>Master Histoire de l'Art parcours Archéologie et préservation du patrimoine maritime</t>
  </si>
  <si>
    <t>Archéologie et préservation du patrimoine maritime</t>
  </si>
  <si>
    <t>41176</t>
  </si>
  <si>
    <t>Master Histoire de l'Art parcours Histoire de l'art et patrimoines</t>
  </si>
  <si>
    <t>Histoire de l'art et patrimoines</t>
  </si>
  <si>
    <t>Master Histoire de l'Art parcours Métiers du Patrimoine</t>
  </si>
  <si>
    <t>Métiers du Patrimoine</t>
  </si>
  <si>
    <t>Sociologie</t>
  </si>
  <si>
    <t>M Sociologie parcours pratiques réflexives et émancipatives de l'intervention sociale</t>
  </si>
  <si>
    <t>Pratiques réflexives et émancipatives de l'intervention sociale</t>
  </si>
  <si>
    <t>Pratiques réflexives et émancipatrices de l'intervention sociale</t>
  </si>
  <si>
    <t>39691</t>
  </si>
  <si>
    <t>M Biodiversité Développement Durable</t>
  </si>
  <si>
    <t>Master Biodiversité, écologie, évolution parcours Biodiversité et Développement Durable</t>
  </si>
  <si>
    <t>Biodiversité et Développement Durable</t>
  </si>
  <si>
    <t>Biodiversité et développement durable</t>
  </si>
  <si>
    <t>39185</t>
  </si>
  <si>
    <t>Master Chimie, parcours Chimie Environnementale et Ecologie Chimique (CEEC)</t>
  </si>
  <si>
    <t>Chimie Environnementale et Ecologie Chimique (CEEC)</t>
  </si>
  <si>
    <t>Chimie environnementale et écologie chimique</t>
  </si>
  <si>
    <t>38703</t>
  </si>
  <si>
    <t>M Energie Electrique Automatique 66</t>
  </si>
  <si>
    <t>Master Électronique, énergie électrique, automatique parcours Intelligence artificielle et automatique avancée pour l'énergie</t>
  </si>
  <si>
    <t>Intelligence artificielle et automatique avancée pour l'énergie</t>
  </si>
  <si>
    <t>Intelligence Artificielle et Automatique Avancée pour la gestion des énergies</t>
  </si>
  <si>
    <t>38687</t>
  </si>
  <si>
    <t>Energie solaire</t>
  </si>
  <si>
    <t>Master mention Energie solaire parcours Procédés et Matériaux Solaires</t>
  </si>
  <si>
    <t>Procédés et Matériaux Solaires</t>
  </si>
  <si>
    <t>Procédés et matériaux pour le solaire</t>
  </si>
  <si>
    <t>36934</t>
  </si>
  <si>
    <t>Sciences de la mer</t>
  </si>
  <si>
    <t>Master mention Sciences de la Mer</t>
  </si>
  <si>
    <t>38563</t>
  </si>
  <si>
    <t>Calcul haute performance, simulation</t>
  </si>
  <si>
    <t>Master mention Calcul Haute Performance Simulation</t>
  </si>
  <si>
    <t>39279</t>
  </si>
  <si>
    <t>Etudes culturelles</t>
  </si>
  <si>
    <t>Master Etudes Culturelles – parcours Interprétation et Valorisation des Environnements !</t>
  </si>
  <si>
    <t>Interprétation et Valorisation des Environnements !</t>
  </si>
  <si>
    <t>Interprétation et Valorisation des Environnements</t>
  </si>
  <si>
    <t>41502</t>
  </si>
  <si>
    <t>Archéologie, sciences pour l'archéologie</t>
  </si>
  <si>
    <t>Master Archéologie sciences pour l’archéologie parcours quaternaire, paléontologie et préhistoire</t>
  </si>
  <si>
    <t>Quaternaire, paléontologie et préhistoire</t>
  </si>
  <si>
    <t>Quaternaire, Paléontologie et Préhistoire</t>
  </si>
  <si>
    <t>40717</t>
  </si>
  <si>
    <t>Urbanisme et aménagement</t>
  </si>
  <si>
    <t>Master mention Urbanisme et Aménagement parcours Urbanisme, Habitat</t>
  </si>
  <si>
    <t>Urbanisme, Habitat</t>
  </si>
  <si>
    <t>Urbanisme, habitat et aménagement</t>
  </si>
  <si>
    <t>40019</t>
  </si>
  <si>
    <t>UFA UNIVERSITE PERPIGNAN VIA DOMITIA</t>
  </si>
  <si>
    <r>
      <t xml:space="preserve">3) Saisir pour chaque jour le type d'activité grâce au menu déroulant. </t>
    </r>
    <r>
      <rPr>
        <b/>
        <sz val="11"/>
        <color theme="1"/>
        <rFont val="Calibri"/>
        <family val="2"/>
        <scheme val="minor"/>
      </rPr>
      <t>Le copier-coller et le tirage de cellule sont possibles.</t>
    </r>
  </si>
  <si>
    <r>
      <t xml:space="preserve">4) Toutes les feuilles du fichier sont protégées. Toutefois, </t>
    </r>
    <r>
      <rPr>
        <b/>
        <sz val="11"/>
        <color theme="1"/>
        <rFont val="Calibri"/>
        <family val="2"/>
        <scheme val="minor"/>
      </rPr>
      <t>vous pouvez, si besoin</t>
    </r>
    <r>
      <rPr>
        <sz val="11"/>
        <color theme="1"/>
        <rFont val="Calibri"/>
        <family val="2"/>
        <scheme val="minor"/>
      </rPr>
      <t xml:space="preserve"> : 
- </t>
    </r>
    <r>
      <rPr>
        <b/>
        <sz val="11"/>
        <color theme="1"/>
        <rFont val="Calibri"/>
        <family val="2"/>
        <scheme val="minor"/>
      </rPr>
      <t xml:space="preserve">ajouter des images </t>
    </r>
    <r>
      <rPr>
        <sz val="11"/>
        <color theme="1"/>
        <rFont val="Calibri"/>
        <family val="2"/>
        <scheme val="minor"/>
      </rPr>
      <t xml:space="preserve">sur la fiche formation et sur le(s) calendrier(s) ;
- </t>
    </r>
    <r>
      <rPr>
        <b/>
        <sz val="11"/>
        <color theme="1"/>
        <rFont val="Calibri"/>
        <family val="2"/>
        <scheme val="minor"/>
      </rPr>
      <t>ajouter des légendes</t>
    </r>
    <r>
      <rPr>
        <sz val="11"/>
        <color theme="1"/>
        <rFont val="Calibri"/>
        <family val="2"/>
        <scheme val="minor"/>
      </rPr>
      <t xml:space="preserve"> sur le(s) calendrier(s) (</t>
    </r>
    <r>
      <rPr>
        <b/>
        <sz val="11"/>
        <color rgb="FF0070C0"/>
        <rFont val="Calibri"/>
        <family val="2"/>
        <scheme val="minor"/>
      </rPr>
      <t>voir tutoriel vidéo</t>
    </r>
    <r>
      <rPr>
        <sz val="11"/>
        <color theme="1"/>
        <rFont val="Calibri"/>
        <family val="2"/>
        <scheme val="minor"/>
      </rPr>
      <t>).</t>
    </r>
  </si>
  <si>
    <r>
      <t xml:space="preserve">5) Pour le </t>
    </r>
    <r>
      <rPr>
        <b/>
        <sz val="11"/>
        <color rgb="FFFF0000"/>
        <rFont val="Calibri"/>
        <family val="2"/>
        <scheme val="minor"/>
      </rPr>
      <t>premier jour en centre</t>
    </r>
    <r>
      <rPr>
        <sz val="11"/>
        <rFont val="Calibri"/>
        <family val="2"/>
        <scheme val="minor"/>
      </rPr>
      <t xml:space="preserve">, sélectionner </t>
    </r>
    <r>
      <rPr>
        <b/>
        <sz val="11"/>
        <color rgb="FFFF0000"/>
        <rFont val="Calibri"/>
        <family val="2"/>
        <scheme val="minor"/>
      </rPr>
      <t>"Rentrée"</t>
    </r>
    <r>
      <rPr>
        <sz val="11"/>
        <rFont val="Calibri"/>
        <family val="2"/>
        <scheme val="minor"/>
      </rPr>
      <t xml:space="preserve"> afin que la date de début de formation soit automatiquement remplie dans la fiche formation.</t>
    </r>
  </si>
  <si>
    <r>
      <rPr>
        <sz val="11"/>
        <color theme="1"/>
        <rFont val="Calibri"/>
        <family val="2"/>
        <scheme val="minor"/>
      </rPr>
      <t xml:space="preserve">6) Le terme </t>
    </r>
    <r>
      <rPr>
        <b/>
        <sz val="11"/>
        <color theme="1"/>
        <rFont val="Calibri"/>
        <family val="2"/>
        <scheme val="minor"/>
      </rPr>
      <t>"Examens"</t>
    </r>
    <r>
      <rPr>
        <sz val="11"/>
        <color theme="1"/>
        <rFont val="Calibri"/>
        <family val="2"/>
        <scheme val="minor"/>
      </rPr>
      <t xml:space="preserve"> englobe </t>
    </r>
    <r>
      <rPr>
        <b/>
        <sz val="11"/>
        <color theme="1"/>
        <rFont val="Calibri"/>
        <family val="2"/>
        <scheme val="minor"/>
      </rPr>
      <t>examens terminaux, soutenance et contrôle continu</t>
    </r>
    <r>
      <rPr>
        <sz val="11"/>
        <color theme="1"/>
        <rFont val="Calibri"/>
        <family val="2"/>
        <scheme val="minor"/>
      </rPr>
      <t>.</t>
    </r>
    <r>
      <rPr>
        <sz val="11"/>
        <rFont val="Calibri"/>
        <family val="2"/>
        <scheme val="minor"/>
      </rPr>
      <t xml:space="preserve">
</t>
    </r>
    <r>
      <rPr>
        <i/>
        <sz val="11"/>
        <rFont val="Calibri"/>
        <family val="2"/>
        <scheme val="minor"/>
      </rPr>
      <t>Afin de ne pas fausser le décompte des volumes d'heures, dans la mesure du possible, il est recommandé de ne faire apparaitre que la journée finale d'examen sur le calendrier. Informer les apprentis / maîtres d'apprentissage que la date exacte de l'examen sera communiquée ultérieurement.</t>
    </r>
    <r>
      <rPr>
        <sz val="11"/>
        <rFont val="Calibri"/>
        <family val="2"/>
        <scheme val="minor"/>
      </rPr>
      <t xml:space="preserve"> </t>
    </r>
  </si>
  <si>
    <r>
      <t xml:space="preserve">8) </t>
    </r>
    <r>
      <rPr>
        <b/>
        <sz val="11"/>
        <color theme="1"/>
        <rFont val="Calibri"/>
        <family val="2"/>
        <scheme val="minor"/>
      </rPr>
      <t>Fermeture de l'établissement</t>
    </r>
    <r>
      <rPr>
        <sz val="11"/>
        <color theme="1"/>
        <rFont val="Calibri"/>
        <family val="2"/>
        <scheme val="minor"/>
      </rPr>
      <t xml:space="preserve"> : attention de ne pas prévoir de période de formation (en centre) à ces dates.</t>
    </r>
  </si>
  <si>
    <t>Fiche formation</t>
  </si>
  <si>
    <r>
      <t xml:space="preserve">Renseigner la projection du </t>
    </r>
    <r>
      <rPr>
        <b/>
        <i/>
        <sz val="11"/>
        <color rgb="FFC00000"/>
        <rFont val="Calibri"/>
        <family val="2"/>
        <scheme val="minor"/>
      </rPr>
      <t>nombre d’apprentis attendus</t>
    </r>
    <r>
      <rPr>
        <i/>
        <sz val="11"/>
        <color theme="8" tint="-0.499984740745262"/>
        <rFont val="Calibri"/>
        <family val="2"/>
        <scheme val="minor"/>
      </rPr>
      <t xml:space="preserve"> pour la prochaine campagne, par année de formation.</t>
    </r>
  </si>
  <si>
    <t>pas compté dans le temps de formation</t>
  </si>
  <si>
    <r>
      <t xml:space="preserve">Les cellules en </t>
    </r>
    <r>
      <rPr>
        <b/>
        <sz val="11"/>
        <color theme="0" tint="-0.499984740745262"/>
        <rFont val="Calibri"/>
        <family val="2"/>
        <scheme val="minor"/>
      </rPr>
      <t>surbrillance grise</t>
    </r>
    <r>
      <rPr>
        <sz val="11"/>
        <rFont val="Calibri"/>
        <family val="2"/>
        <scheme val="minor"/>
      </rPr>
      <t xml:space="preserve"> (dates et durées de formation) sont complétées automatiquement à partir des informations saisies dans  le calendrier :
- type de diplôme, mention, parcours, acronyme et code RNCP découlent de l'</t>
    </r>
    <r>
      <rPr>
        <b/>
        <sz val="11"/>
        <rFont val="Calibri"/>
        <family val="2"/>
        <scheme val="minor"/>
      </rPr>
      <t>intitulé court sélectionné</t>
    </r>
    <r>
      <rPr>
        <i/>
        <sz val="11"/>
        <rFont val="Calibri"/>
        <family val="2"/>
        <scheme val="minor"/>
      </rPr>
      <t xml:space="preserve">
- </t>
    </r>
    <r>
      <rPr>
        <b/>
        <sz val="11"/>
        <rFont val="Calibri"/>
        <family val="2"/>
        <scheme val="minor"/>
      </rPr>
      <t>date de début de formation</t>
    </r>
    <r>
      <rPr>
        <sz val="11"/>
        <rFont val="Calibri"/>
        <family val="2"/>
        <scheme val="minor"/>
      </rPr>
      <t xml:space="preserve"> = </t>
    </r>
    <r>
      <rPr>
        <b/>
        <sz val="11"/>
        <rFont val="Calibri"/>
        <family val="2"/>
        <scheme val="minor"/>
      </rPr>
      <t>"Rentrée"</t>
    </r>
    <r>
      <rPr>
        <sz val="11"/>
        <rFont val="Calibri"/>
        <family val="2"/>
        <scheme val="minor"/>
      </rPr>
      <t xml:space="preserve">
- </t>
    </r>
    <r>
      <rPr>
        <b/>
        <sz val="11"/>
        <color rgb="FFFF0000"/>
        <rFont val="Calibri"/>
        <family val="2"/>
        <scheme val="minor"/>
      </rPr>
      <t>date de fin de formation</t>
    </r>
    <r>
      <rPr>
        <sz val="11"/>
        <color rgb="FFFF0000"/>
        <rFont val="Calibri"/>
        <family val="2"/>
        <scheme val="minor"/>
      </rPr>
      <t xml:space="preserve"> = </t>
    </r>
    <r>
      <rPr>
        <b/>
        <sz val="11"/>
        <color rgb="FFFF0000"/>
        <rFont val="Calibri"/>
        <family val="2"/>
        <scheme val="minor"/>
      </rPr>
      <t>dernier jour en "Examen"</t>
    </r>
    <r>
      <rPr>
        <sz val="11"/>
        <rFont val="Calibri"/>
        <family val="2"/>
        <scheme val="minor"/>
      </rPr>
      <t xml:space="preserve"> et non dernier jour en "Rattrapages", ni date du jury
- les items </t>
    </r>
    <r>
      <rPr>
        <b/>
        <sz val="11"/>
        <color rgb="FFFF0000"/>
        <rFont val="Calibri"/>
        <family val="2"/>
        <scheme val="minor"/>
      </rPr>
      <t>"Rentrée"</t>
    </r>
    <r>
      <rPr>
        <sz val="11"/>
        <color rgb="FFFF0000"/>
        <rFont val="Calibri"/>
        <family val="2"/>
        <scheme val="minor"/>
      </rPr>
      <t xml:space="preserve">, </t>
    </r>
    <r>
      <rPr>
        <b/>
        <sz val="11"/>
        <color rgb="FFFF0000"/>
        <rFont val="Calibri"/>
        <family val="2"/>
        <scheme val="minor"/>
      </rPr>
      <t>"Centre", "Examens"</t>
    </r>
    <r>
      <rPr>
        <sz val="11"/>
        <rFont val="Calibri"/>
        <family val="2"/>
        <scheme val="minor"/>
      </rPr>
      <t xml:space="preserve"> sont comptabilisés comme du </t>
    </r>
    <r>
      <rPr>
        <b/>
        <sz val="11"/>
        <color rgb="FFFF0000"/>
        <rFont val="Calibri"/>
        <family val="2"/>
        <scheme val="minor"/>
      </rPr>
      <t>temps de formation.</t>
    </r>
    <r>
      <rPr>
        <sz val="11"/>
        <rFont val="Calibri"/>
        <family val="2"/>
        <scheme val="minor"/>
      </rPr>
      <t xml:space="preserve">
Les journées dédiées aux</t>
    </r>
    <r>
      <rPr>
        <b/>
        <sz val="11"/>
        <rFont val="Calibri"/>
        <family val="2"/>
        <scheme val="minor"/>
      </rPr>
      <t xml:space="preserve"> « révisions en centre de formation »</t>
    </r>
    <r>
      <rPr>
        <sz val="11"/>
        <rFont val="Calibri"/>
        <family val="2"/>
        <scheme val="minor"/>
      </rPr>
      <t xml:space="preserve"> ne sont pas comptabilisées dans le temps de formation. </t>
    </r>
    <r>
      <rPr>
        <i/>
        <sz val="11"/>
        <rFont val="Calibri"/>
        <family val="2"/>
        <scheme val="minor"/>
      </rPr>
      <t>Toutefois, si ce temps de révision figure dans la maquette de votre formation, merci de contacter le CFA afin qu’il puisse l’intégrer au volume horaire global.</t>
    </r>
  </si>
  <si>
    <r>
      <rPr>
        <sz val="11"/>
        <color theme="1"/>
        <rFont val="Calibri"/>
        <family val="2"/>
        <scheme val="minor"/>
      </rPr>
      <t xml:space="preserve">7) Pour  les </t>
    </r>
    <r>
      <rPr>
        <b/>
        <sz val="11"/>
        <color rgb="FFFF0000"/>
        <rFont val="Calibri"/>
        <family val="2"/>
        <scheme val="minor"/>
      </rPr>
      <t>révisions</t>
    </r>
    <r>
      <rPr>
        <sz val="11"/>
        <color rgb="FFFF0000"/>
        <rFont val="Calibri"/>
        <family val="2"/>
        <scheme val="minor"/>
      </rPr>
      <t xml:space="preserve"> : </t>
    </r>
    <r>
      <rPr>
        <u/>
        <sz val="11"/>
        <color rgb="FFFF0000"/>
        <rFont val="Calibri"/>
        <family val="2"/>
        <scheme val="minor"/>
      </rPr>
      <t>dans le cas où l’organisme de formation n’a pas organisé des jours de révisions encadrés</t>
    </r>
    <r>
      <rPr>
        <sz val="11"/>
        <color rgb="FFFF0000"/>
        <rFont val="Calibri"/>
        <family val="2"/>
        <scheme val="minor"/>
      </rPr>
      <t xml:space="preserve">, l’apprenti a droit à un congé supplémentaire de </t>
    </r>
    <r>
      <rPr>
        <b/>
        <sz val="11"/>
        <color rgb="FFFF0000"/>
        <rFont val="Calibri"/>
        <family val="2"/>
        <scheme val="minor"/>
      </rPr>
      <t>5 jours ouvrables, sur le temps en entreprise,</t>
    </r>
    <r>
      <rPr>
        <sz val="11"/>
        <color rgb="FFFF0000"/>
        <rFont val="Calibri"/>
        <family val="2"/>
        <scheme val="minor"/>
      </rPr>
      <t xml:space="preserve"> </t>
    </r>
    <r>
      <rPr>
        <sz val="11"/>
        <color theme="1"/>
        <rFont val="Calibri"/>
        <family val="2"/>
        <scheme val="minor"/>
      </rPr>
      <t xml:space="preserve">pour la préparation des épreuves qui doit être situé </t>
    </r>
    <r>
      <rPr>
        <b/>
        <sz val="11"/>
        <color rgb="FFFF0000"/>
        <rFont val="Calibri"/>
        <family val="2"/>
        <scheme val="minor"/>
      </rPr>
      <t>dans le mois qui précède l'examen final du diplôme</t>
    </r>
    <r>
      <rPr>
        <sz val="11"/>
        <color rgb="FFFF0000"/>
        <rFont val="Calibri"/>
        <family val="2"/>
        <scheme val="minor"/>
      </rPr>
      <t xml:space="preserve">.
Faire apparaître la période d’un mois précédant la date de l’examen terminal en utilisant la couleur </t>
    </r>
    <r>
      <rPr>
        <b/>
        <sz val="11"/>
        <color rgb="FFFF00FF"/>
        <rFont val="Calibri"/>
        <family val="2"/>
        <scheme val="minor"/>
      </rPr>
      <t>Rose</t>
    </r>
    <r>
      <rPr>
        <sz val="11"/>
        <color rgb="FFFF0000"/>
        <rFont val="Calibri"/>
        <family val="2"/>
        <scheme val="minor"/>
      </rPr>
      <t xml:space="preserve"> de la légende, afin d’encadrer la période concernée. </t>
    </r>
  </si>
  <si>
    <r>
      <rPr>
        <b/>
        <sz val="14"/>
        <color theme="1"/>
        <rFont val="Calibri"/>
        <family val="2"/>
        <scheme val="minor"/>
      </rPr>
      <t xml:space="preserve"> Points essentiels :</t>
    </r>
    <r>
      <rPr>
        <sz val="12"/>
        <color theme="1"/>
        <rFont val="Calibri"/>
        <family val="2"/>
        <scheme val="minor"/>
      </rPr>
      <t xml:space="preserve">
 - Le terme “</t>
    </r>
    <r>
      <rPr>
        <b/>
        <sz val="12"/>
        <color theme="1"/>
        <rFont val="Calibri"/>
        <family val="2"/>
        <scheme val="minor"/>
      </rPr>
      <t>Examens</t>
    </r>
    <r>
      <rPr>
        <sz val="12"/>
        <color theme="1"/>
        <rFont val="Calibri"/>
        <family val="2"/>
        <scheme val="minor"/>
      </rPr>
      <t>” constitue une appellation générique désignant les soutenances de projet ou de rapport, les examens intermédiaires et terminaux, ainsi que les épreuves de contrôle continu.
 - Dans le mois qui précède l'examen final,</t>
    </r>
    <r>
      <rPr>
        <b/>
        <sz val="12"/>
        <color theme="1"/>
        <rFont val="Calibri"/>
        <family val="2"/>
        <scheme val="minor"/>
      </rPr>
      <t xml:space="preserve"> 5 jours de congés pour révision peuvent être posés</t>
    </r>
    <r>
      <rPr>
        <sz val="12"/>
        <color theme="1"/>
        <rFont val="Calibri"/>
        <family val="2"/>
        <scheme val="minor"/>
      </rPr>
      <t xml:space="preserve"> par l'apprenti en concertation avec son employeur. Cette mesure ne s'applique pas si des sessions de révision sont organisées et programmées par l'établissement.
 - Le contrat peut débuter jusqu'à 3 mois avant la date de début de formation et peut se terminer jusqu'à 2 mois après le dernier jour identifié « Examens ».
 - La date de fin de formation correspond au dernier jour mentionné en “</t>
    </r>
    <r>
      <rPr>
        <b/>
        <sz val="12"/>
        <color theme="1"/>
        <rFont val="Calibri"/>
        <family val="2"/>
        <scheme val="minor"/>
      </rPr>
      <t>Examen</t>
    </r>
    <r>
      <rPr>
        <sz val="12"/>
        <color theme="1"/>
        <rFont val="Calibri"/>
        <family val="2"/>
        <scheme val="minor"/>
      </rPr>
      <t>”, et non aux journées de “</t>
    </r>
    <r>
      <rPr>
        <b/>
        <sz val="12"/>
        <color theme="1"/>
        <rFont val="Calibri"/>
        <family val="2"/>
        <scheme val="minor"/>
      </rPr>
      <t>Rattrapages</t>
    </r>
    <r>
      <rPr>
        <sz val="12"/>
        <color theme="1"/>
        <rFont val="Calibri"/>
        <family val="2"/>
        <scheme val="minor"/>
      </rPr>
      <t>” ni à la date du jury. En conséquence, la date de fin de contrat ne peut être antérieure à cette date.
 - Les mentions “</t>
    </r>
    <r>
      <rPr>
        <b/>
        <sz val="12"/>
        <color theme="1"/>
        <rFont val="Calibri"/>
        <family val="2"/>
        <scheme val="minor"/>
      </rPr>
      <t>Rentrée</t>
    </r>
    <r>
      <rPr>
        <sz val="12"/>
        <color theme="1"/>
        <rFont val="Calibri"/>
        <family val="2"/>
        <scheme val="minor"/>
      </rPr>
      <t>”, “</t>
    </r>
    <r>
      <rPr>
        <b/>
        <sz val="12"/>
        <color theme="1"/>
        <rFont val="Calibri"/>
        <family val="2"/>
        <scheme val="minor"/>
      </rPr>
      <t>Centre</t>
    </r>
    <r>
      <rPr>
        <sz val="12"/>
        <color theme="1"/>
        <rFont val="Calibri"/>
        <family val="2"/>
        <scheme val="minor"/>
      </rPr>
      <t>”, “</t>
    </r>
    <r>
      <rPr>
        <b/>
        <sz val="12"/>
        <color theme="1"/>
        <rFont val="Calibri"/>
        <family val="2"/>
        <scheme val="minor"/>
      </rPr>
      <t>Révisions en centre de formation</t>
    </r>
    <r>
      <rPr>
        <sz val="12"/>
        <color theme="1"/>
        <rFont val="Calibri"/>
        <family val="2"/>
        <scheme val="minor"/>
      </rPr>
      <t>” et “</t>
    </r>
    <r>
      <rPr>
        <b/>
        <sz val="12"/>
        <color theme="1"/>
        <rFont val="Calibri"/>
        <family val="2"/>
        <scheme val="minor"/>
      </rPr>
      <t>Examens</t>
    </r>
    <r>
      <rPr>
        <sz val="12"/>
        <color theme="1"/>
        <rFont val="Calibri"/>
        <family val="2"/>
        <scheme val="minor"/>
      </rPr>
      <t xml:space="preserve">” inscrites au calendrier constituent du temps de formation devant être réalisé </t>
    </r>
    <r>
      <rPr>
        <b/>
        <sz val="12"/>
        <color theme="1"/>
        <rFont val="Calibri"/>
        <family val="2"/>
        <scheme val="minor"/>
      </rPr>
      <t>en présentiel au sein du centre</t>
    </r>
    <r>
      <rPr>
        <sz val="12"/>
        <color theme="1"/>
        <rFont val="Calibri"/>
        <family val="2"/>
        <scheme val="minor"/>
      </rPr>
      <t>. (Sauf EAD)</t>
    </r>
  </si>
  <si>
    <t>Période légale du dépôt des congés pour révisions</t>
  </si>
  <si>
    <t>1A Prénom du responsable de formation :</t>
  </si>
  <si>
    <t>1A Nom du responsable de formation :</t>
  </si>
  <si>
    <t>1A Mail du responsable de formation :</t>
  </si>
  <si>
    <t>1A Prénom du co-responsable de formation :</t>
  </si>
  <si>
    <t>1A Nom du co-responsable de formation :</t>
  </si>
  <si>
    <t>1A Mail du co-responsable de formation :</t>
  </si>
  <si>
    <t>1A Prénom du contact apprentissage n°1
(APA, secrétariat, etc.) :</t>
  </si>
  <si>
    <t>1A Nom du contact apprentissage n°1
(APA, secrétariat, etc.) :</t>
  </si>
  <si>
    <t>1A Mail du contact apprentissage n°1
(APA, secrétariat, etc.) :</t>
  </si>
  <si>
    <t>1A Prénom du contact apprentissage n°2
(APA, secrétariat, etc.) :</t>
  </si>
  <si>
    <t>1A Nom du contact apprentissage n°2
(APA, secrétariat, etc.) :</t>
  </si>
  <si>
    <t>1A Mail du contact apprentissage n°2
(APA, secrétariat, etc.) :</t>
  </si>
  <si>
    <t xml:space="preserve">1A Volume horaire étudiant
(CM, TD, TP sans pondération) : </t>
  </si>
  <si>
    <t xml:space="preserve">1A Volume horaire projets, autoformation et examens : </t>
  </si>
  <si>
    <t>1A Total volume horaire annuel :</t>
  </si>
  <si>
    <t>1A Nombre de jours de formation :</t>
  </si>
  <si>
    <t>1A Nombre de semaines de formation :</t>
  </si>
  <si>
    <t>1A Type d'enseignement
(présentiel/distantiel) :</t>
  </si>
  <si>
    <t>1A Si distanciel ou mixte,
nombre d'heures en distanciel :</t>
  </si>
  <si>
    <t>1A Effectif cible pour la campagne à venir :</t>
  </si>
  <si>
    <t>2A Effectif cible pour la campagne à venir :</t>
  </si>
  <si>
    <t>3A Effectif cible pour la campagne à venir :</t>
  </si>
  <si>
    <t>Matthieu</t>
  </si>
  <si>
    <t>MARTEL</t>
  </si>
  <si>
    <t>matthieu.martel@univ-perp.fr</t>
  </si>
  <si>
    <t>Présentiel</t>
  </si>
  <si>
    <t>Combiné continu et terminal</t>
  </si>
  <si>
    <t>Badgeuse</t>
  </si>
  <si>
    <t>Non</t>
  </si>
  <si>
    <t>francesco.bonaldi@univ-perp.fr</t>
  </si>
  <si>
    <t>BONALDI</t>
  </si>
  <si>
    <t xml:space="preserve">Francesco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</si>
</sst>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d\ dd"/>
    <numFmt numFmtId="165" formatCode="_-* #,##0.00\ _F_-;\-* #,##0.00\ _F_-;_-* &quot;-&quot;??\ _F_-;_-@_-"/>
    <numFmt numFmtId="166" formatCode="_-* #,##0.00\ [$€]_-;\-* #,##0.00\ [$€]_-;_-* &quot;-&quot;??\ [$€]_-;_-@_-"/>
    <numFmt numFmtId="167" formatCode="dddd"/>
    <numFmt numFmtId="168" formatCode="[$-F400]h:mm:ss\ AM/PM"/>
  </numFmts>
  <fonts count="48" x14ac:knownFonts="1">
    <font>
      <sz val="11"/>
      <color theme="1"/>
      <name val="Calibri"/>
      <family val="2"/>
      <scheme val="minor"/>
    </font>
    <font>
      <sz val="10"/>
      <name val="Arial"/>
      <family val="2"/>
    </font>
    <font>
      <b/>
      <sz val="11"/>
      <color theme="1"/>
      <name val="Calibri"/>
      <family val="2"/>
      <scheme val="minor"/>
    </font>
    <font>
      <u/>
      <sz val="11"/>
      <color theme="11"/>
      <name val="Calibri"/>
      <family val="2"/>
      <scheme val="minor"/>
    </font>
    <font>
      <b/>
      <sz val="12"/>
      <color theme="1"/>
      <name val="Calibri"/>
      <family val="2"/>
      <scheme val="minor"/>
    </font>
    <font>
      <sz val="11"/>
      <color theme="1"/>
      <name val="Verdana"/>
      <family val="2"/>
    </font>
    <font>
      <b/>
      <sz val="16"/>
      <color theme="1"/>
      <name val="Verdana"/>
      <family val="2"/>
    </font>
    <font>
      <sz val="10"/>
      <name val="Verdana"/>
      <family val="2"/>
    </font>
    <font>
      <sz val="9"/>
      <name val="Verdana"/>
      <family val="2"/>
    </font>
    <font>
      <sz val="11"/>
      <color theme="1"/>
      <name val="Calibri"/>
      <family val="2"/>
      <scheme val="minor"/>
    </font>
    <font>
      <b/>
      <u/>
      <sz val="14"/>
      <color theme="1"/>
      <name val="Calibri"/>
      <family val="2"/>
      <scheme val="minor"/>
    </font>
    <font>
      <b/>
      <sz val="22"/>
      <color theme="0"/>
      <name val="Calibri"/>
      <family val="2"/>
      <scheme val="minor"/>
    </font>
    <font>
      <sz val="12"/>
      <color theme="1"/>
      <name val="Calibri"/>
      <family val="2"/>
      <scheme val="minor"/>
    </font>
    <font>
      <sz val="9"/>
      <color indexed="81"/>
      <name val="Tahoma"/>
      <family val="2"/>
    </font>
    <font>
      <b/>
      <sz val="9"/>
      <color indexed="81"/>
      <name val="Tahoma"/>
      <family val="2"/>
    </font>
    <font>
      <sz val="12"/>
      <color rgb="FF000000"/>
      <name val="Calibri"/>
      <family val="2"/>
      <scheme val="minor"/>
    </font>
    <font>
      <sz val="11"/>
      <name val="Verdana"/>
      <family val="2"/>
    </font>
    <font>
      <sz val="11"/>
      <name val="Calibri"/>
      <family val="2"/>
      <scheme val="minor"/>
    </font>
    <font>
      <b/>
      <sz val="14"/>
      <color theme="3"/>
      <name val="Verdana"/>
      <family val="2"/>
    </font>
    <font>
      <i/>
      <sz val="11"/>
      <color theme="1"/>
      <name val="Calibri"/>
      <family val="2"/>
      <scheme val="minor"/>
    </font>
    <font>
      <b/>
      <i/>
      <sz val="11"/>
      <color theme="1"/>
      <name val="Calibri"/>
      <family val="2"/>
      <scheme val="minor"/>
    </font>
    <font>
      <sz val="11"/>
      <color rgb="FF000000"/>
      <name val="Calibri"/>
      <family val="2"/>
    </font>
    <font>
      <sz val="11"/>
      <color theme="0"/>
      <name val="Calibri"/>
      <family val="2"/>
      <scheme val="minor"/>
    </font>
    <font>
      <sz val="8"/>
      <name val="Calibri"/>
      <family val="2"/>
      <scheme val="minor"/>
    </font>
    <font>
      <u/>
      <sz val="11"/>
      <color theme="10"/>
      <name val="Calibri"/>
      <family val="2"/>
      <scheme val="minor"/>
    </font>
    <font>
      <sz val="11"/>
      <color rgb="FFFF0000"/>
      <name val="Calibri"/>
      <family val="2"/>
      <scheme val="minor"/>
    </font>
    <font>
      <b/>
      <sz val="11"/>
      <color rgb="FFFF0000"/>
      <name val="Calibri"/>
      <family val="2"/>
      <scheme val="minor"/>
    </font>
    <font>
      <b/>
      <sz val="11"/>
      <name val="Calibri"/>
      <family val="2"/>
      <scheme val="minor"/>
    </font>
    <font>
      <i/>
      <sz val="11"/>
      <color theme="8" tint="-0.499984740745262"/>
      <name val="Calibri"/>
      <family val="2"/>
      <scheme val="minor"/>
    </font>
    <font>
      <b/>
      <i/>
      <sz val="11"/>
      <name val="Calibri"/>
      <family val="2"/>
      <scheme val="minor"/>
    </font>
    <font>
      <b/>
      <i/>
      <sz val="11"/>
      <color theme="8" tint="-0.499984740745262"/>
      <name val="Calibri"/>
      <family val="2"/>
      <scheme val="minor"/>
    </font>
    <font>
      <b/>
      <i/>
      <sz val="11"/>
      <color rgb="FFC00000"/>
      <name val="Calibri"/>
      <family val="2"/>
      <scheme val="minor"/>
    </font>
    <font>
      <i/>
      <sz val="11"/>
      <name val="Calibri"/>
      <family val="2"/>
      <scheme val="minor"/>
    </font>
    <font>
      <u/>
      <sz val="11"/>
      <color rgb="FFFF0000"/>
      <name val="Calibri"/>
      <family val="2"/>
      <scheme val="minor"/>
    </font>
    <font>
      <b/>
      <sz val="11"/>
      <color theme="0" tint="-0.499984740745262"/>
      <name val="Calibri"/>
      <family val="2"/>
      <scheme val="minor"/>
    </font>
    <font>
      <sz val="12"/>
      <name val="Calibri"/>
      <family val="2"/>
      <scheme val="minor"/>
    </font>
    <font>
      <b/>
      <i/>
      <sz val="11"/>
      <color theme="9" tint="-0.249977111117893"/>
      <name val="Calibri"/>
      <family val="2"/>
      <scheme val="minor"/>
    </font>
    <font>
      <sz val="11"/>
      <color theme="1"/>
      <name val="Wingdings 3"/>
      <family val="1"/>
      <charset val="2"/>
    </font>
    <font>
      <b/>
      <sz val="11"/>
      <color rgb="FF000000"/>
      <name val="Calibri"/>
      <family val="2"/>
    </font>
    <font>
      <b/>
      <sz val="14"/>
      <color rgb="FFFFFF00"/>
      <name val="Calibri"/>
      <family val="2"/>
      <scheme val="minor"/>
    </font>
    <font>
      <b/>
      <sz val="11"/>
      <color theme="0"/>
      <name val="Verdana"/>
      <family val="2"/>
    </font>
    <font>
      <b/>
      <sz val="14"/>
      <color theme="0"/>
      <name val="Verdana"/>
      <family val="2"/>
    </font>
    <font>
      <b/>
      <sz val="11"/>
      <color theme="1"/>
      <name val="Verdana"/>
      <family val="2"/>
    </font>
    <font>
      <sz val="11"/>
      <color theme="0"/>
      <name val="Verdana"/>
      <family val="2"/>
    </font>
    <font>
      <b/>
      <sz val="16"/>
      <color theme="3"/>
      <name val="Verdana"/>
      <family val="2"/>
    </font>
    <font>
      <b/>
      <sz val="11"/>
      <color rgb="FF0070C0"/>
      <name val="Calibri"/>
      <family val="2"/>
      <scheme val="minor"/>
    </font>
    <font>
      <b/>
      <sz val="11"/>
      <color rgb="FFFF00FF"/>
      <name val="Calibri"/>
      <family val="2"/>
      <scheme val="minor"/>
    </font>
    <font>
      <b/>
      <sz val="14"/>
      <color theme="1"/>
      <name val="Calibri"/>
      <family val="2"/>
      <scheme val="minor"/>
    </font>
  </fonts>
  <fills count="2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BDD7EE"/>
        <bgColor rgb="FF000000"/>
      </patternFill>
    </fill>
    <fill>
      <patternFill patternType="solid">
        <fgColor theme="0" tint="-4.9989318521683403E-2"/>
        <bgColor indexed="64"/>
      </patternFill>
    </fill>
    <fill>
      <patternFill patternType="solid">
        <fgColor rgb="FFFFFF00"/>
        <bgColor indexed="64"/>
      </patternFill>
    </fill>
    <fill>
      <patternFill patternType="solid">
        <fgColor rgb="FF00B0F0"/>
        <bgColor indexed="64"/>
      </patternFill>
    </fill>
    <fill>
      <patternFill patternType="solid">
        <fgColor rgb="FF00B050"/>
        <bgColor indexed="64"/>
      </patternFill>
    </fill>
    <fill>
      <patternFill patternType="solid">
        <fgColor theme="5" tint="0.39997558519241921"/>
        <bgColor indexed="64"/>
      </patternFill>
    </fill>
    <fill>
      <patternFill patternType="solid">
        <fgColor rgb="FF92D050"/>
        <bgColor indexed="64"/>
      </patternFill>
    </fill>
    <fill>
      <patternFill patternType="solid">
        <fgColor theme="8" tint="-0.249977111117893"/>
        <bgColor indexed="64"/>
      </patternFill>
    </fill>
    <fill>
      <patternFill patternType="solid">
        <fgColor theme="2" tint="-9.9978637043366805E-2"/>
        <bgColor indexed="64"/>
      </patternFill>
    </fill>
    <fill>
      <patternFill patternType="solid">
        <fgColor theme="0" tint="-0.499984740745262"/>
        <bgColor indexed="64"/>
      </patternFill>
    </fill>
    <fill>
      <patternFill patternType="solid">
        <fgColor theme="5" tint="0.79998168889431442"/>
        <bgColor indexed="64"/>
      </patternFill>
    </fill>
  </fills>
  <borders count="65">
    <border>
      <left/>
      <right/>
      <top/>
      <bottom/>
      <diagonal/>
    </border>
    <border>
      <left/>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right/>
      <top style="medium">
        <color auto="1"/>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medium">
        <color auto="1"/>
      </left>
      <right/>
      <top style="medium">
        <color auto="1"/>
      </top>
      <bottom/>
      <diagonal/>
    </border>
    <border>
      <left style="hair">
        <color auto="1"/>
      </left>
      <right style="hair">
        <color auto="1"/>
      </right>
      <top style="hair">
        <color auto="1"/>
      </top>
      <bottom/>
      <diagonal/>
    </border>
    <border>
      <left style="hair">
        <color auto="1"/>
      </left>
      <right style="hair">
        <color auto="1"/>
      </right>
      <top/>
      <bottom/>
      <diagonal/>
    </border>
    <border>
      <left/>
      <right style="medium">
        <color auto="1"/>
      </right>
      <top style="medium">
        <color auto="1"/>
      </top>
      <bottom style="medium">
        <color auto="1"/>
      </bottom>
      <diagonal/>
    </border>
    <border>
      <left style="hair">
        <color auto="1"/>
      </left>
      <right/>
      <top style="hair">
        <color auto="1"/>
      </top>
      <bottom style="hair">
        <color auto="1"/>
      </bottom>
      <diagonal/>
    </border>
    <border>
      <left style="thin">
        <color rgb="FFBFBFBF"/>
      </left>
      <right style="hair">
        <color auto="1"/>
      </right>
      <top style="thin">
        <color rgb="FFBFBFBF"/>
      </top>
      <bottom style="thin">
        <color rgb="FFBFBFB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hair">
        <color auto="1"/>
      </right>
      <top/>
      <bottom style="hair">
        <color auto="1"/>
      </bottom>
      <diagonal/>
    </border>
    <border>
      <left style="hair">
        <color auto="1"/>
      </left>
      <right/>
      <top/>
      <bottom style="hair">
        <color auto="1"/>
      </bottom>
      <diagonal/>
    </border>
    <border>
      <left style="hair">
        <color auto="1"/>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auto="1"/>
      </top>
      <bottom/>
      <diagonal/>
    </border>
    <border>
      <left style="medium">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auto="1"/>
      </left>
      <right style="medium">
        <color auto="1"/>
      </right>
      <top style="thin">
        <color indexed="64"/>
      </top>
      <bottom style="thin">
        <color indexed="64"/>
      </bottom>
      <diagonal/>
    </border>
    <border>
      <left style="medium">
        <color auto="1"/>
      </left>
      <right style="medium">
        <color auto="1"/>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auto="1"/>
      </left>
      <right style="medium">
        <color auto="1"/>
      </right>
      <top style="medium">
        <color indexed="64"/>
      </top>
      <bottom style="thin">
        <color indexed="64"/>
      </bottom>
      <diagonal/>
    </border>
    <border>
      <left style="thin">
        <color indexed="64"/>
      </left>
      <right style="medium">
        <color auto="1"/>
      </right>
      <top style="thin">
        <color indexed="64"/>
      </top>
      <bottom style="medium">
        <color indexed="64"/>
      </bottom>
      <diagonal/>
    </border>
    <border>
      <left style="thin">
        <color indexed="64"/>
      </left>
      <right style="thin">
        <color indexed="64"/>
      </right>
      <top style="thin">
        <color indexed="64"/>
      </top>
      <bottom/>
      <diagonal/>
    </border>
    <border>
      <left style="medium">
        <color auto="1"/>
      </left>
      <right style="medium">
        <color auto="1"/>
      </right>
      <top style="thin">
        <color indexed="64"/>
      </top>
      <bottom/>
      <diagonal/>
    </border>
    <border>
      <left/>
      <right style="medium">
        <color indexed="64"/>
      </right>
      <top style="medium">
        <color auto="1"/>
      </top>
      <bottom/>
      <diagonal/>
    </border>
    <border>
      <left style="medium">
        <color auto="1"/>
      </left>
      <right style="thin">
        <color auto="1"/>
      </right>
      <top style="thin">
        <color auto="1"/>
      </top>
      <bottom/>
      <diagonal/>
    </border>
    <border>
      <left style="thin">
        <color auto="1"/>
      </left>
      <right style="medium">
        <color indexed="64"/>
      </right>
      <top style="thin">
        <color auto="1"/>
      </top>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medium">
        <color auto="1"/>
      </right>
      <top style="thin">
        <color indexed="64"/>
      </top>
      <bottom style="thin">
        <color indexed="64"/>
      </bottom>
      <diagonal/>
    </border>
    <border>
      <left/>
      <right style="medium">
        <color auto="1"/>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auto="1"/>
      </left>
      <right style="thin">
        <color indexed="64"/>
      </right>
      <top style="medium">
        <color auto="1"/>
      </top>
      <bottom style="thin">
        <color auto="1"/>
      </bottom>
      <diagonal/>
    </border>
    <border>
      <left style="medium">
        <color auto="1"/>
      </left>
      <right style="thin">
        <color indexed="64"/>
      </right>
      <top style="thin">
        <color auto="1"/>
      </top>
      <bottom style="medium">
        <color auto="1"/>
      </bottom>
      <diagonal/>
    </border>
    <border>
      <left style="medium">
        <color auto="1"/>
      </left>
      <right style="thin">
        <color indexed="64"/>
      </right>
      <top style="thin">
        <color indexed="64"/>
      </top>
      <bottom style="thin">
        <color indexed="64"/>
      </bottom>
      <diagonal/>
    </border>
    <border>
      <left style="medium">
        <color auto="1"/>
      </left>
      <right style="medium">
        <color auto="1"/>
      </right>
      <top/>
      <bottom style="thin">
        <color indexed="64"/>
      </bottom>
      <diagonal/>
    </border>
    <border>
      <left style="dotted">
        <color rgb="FFC00000"/>
      </left>
      <right style="dotted">
        <color rgb="FFC00000"/>
      </right>
      <top style="dotted">
        <color rgb="FFC00000"/>
      </top>
      <bottom style="dotted">
        <color rgb="FFC00000"/>
      </bottom>
      <diagonal/>
    </border>
    <border>
      <left style="dotted">
        <color rgb="FFC00000"/>
      </left>
      <right/>
      <top/>
      <bottom/>
      <diagonal/>
    </border>
    <border>
      <left style="thin">
        <color indexed="64"/>
      </left>
      <right style="medium">
        <color indexed="64"/>
      </right>
      <top style="medium">
        <color indexed="64"/>
      </top>
      <bottom/>
      <diagonal/>
    </border>
    <border>
      <left style="thin">
        <color auto="1"/>
      </left>
      <right style="thin">
        <color auto="1"/>
      </right>
      <top style="thin">
        <color auto="1"/>
      </top>
      <bottom style="medium">
        <color indexed="64"/>
      </bottom>
      <diagonal/>
    </border>
    <border>
      <left/>
      <right/>
      <top style="hair">
        <color auto="1"/>
      </top>
      <bottom style="hair">
        <color auto="1"/>
      </bottom>
      <diagonal/>
    </border>
    <border>
      <left style="thin">
        <color auto="1"/>
      </left>
      <right style="thin">
        <color auto="1"/>
      </right>
      <top style="thin">
        <color auto="1"/>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auto="1"/>
      </right>
      <top/>
      <bottom style="thin">
        <color indexed="64"/>
      </bottom>
      <diagonal/>
    </border>
    <border>
      <left style="medium">
        <color rgb="FFFF00FF"/>
      </left>
      <right style="medium">
        <color rgb="FFFF00FF"/>
      </right>
      <top style="medium">
        <color rgb="FFFF00FF"/>
      </top>
      <bottom style="medium">
        <color rgb="FFFF00FF"/>
      </bottom>
      <diagonal/>
    </border>
  </borders>
  <cellStyleXfs count="7">
    <xf numFmtId="0" fontId="0" fillId="0" borderId="0"/>
    <xf numFmtId="0" fontId="1" fillId="0" borderId="0"/>
    <xf numFmtId="165" fontId="1" fillId="0" borderId="0" applyFont="0" applyFill="0" applyBorder="0" applyAlignment="0" applyProtection="0"/>
    <xf numFmtId="166" fontId="1" fillId="0" borderId="0" applyFont="0" applyFill="0" applyBorder="0" applyAlignment="0" applyProtection="0"/>
    <xf numFmtId="0" fontId="3" fillId="0" borderId="0" applyNumberFormat="0" applyFill="0" applyBorder="0" applyAlignment="0" applyProtection="0"/>
    <xf numFmtId="9" fontId="9" fillId="0" borderId="0" applyFont="0" applyFill="0" applyBorder="0" applyAlignment="0" applyProtection="0"/>
    <xf numFmtId="0" fontId="24" fillId="0" borderId="0" applyNumberFormat="0" applyFill="0" applyBorder="0" applyAlignment="0" applyProtection="0"/>
  </cellStyleXfs>
  <cellXfs count="254">
    <xf numFmtId="0" fontId="0" fillId="0" borderId="0" xfId="0"/>
    <xf numFmtId="14" fontId="0" fillId="0" borderId="0" xfId="0" applyNumberFormat="1"/>
    <xf numFmtId="0" fontId="1" fillId="0" borderId="0" xfId="1"/>
    <xf numFmtId="0" fontId="0" fillId="0" borderId="0" xfId="0" applyAlignment="1">
      <alignment vertical="center"/>
    </xf>
    <xf numFmtId="0" fontId="0" fillId="0" borderId="0" xfId="0" applyAlignment="1">
      <alignment vertical="center" wrapText="1"/>
    </xf>
    <xf numFmtId="0" fontId="8" fillId="0" borderId="7"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2" fillId="0" borderId="0" xfId="0" applyFont="1"/>
    <xf numFmtId="14" fontId="1" fillId="0" borderId="0" xfId="1" applyNumberFormat="1"/>
    <xf numFmtId="0" fontId="12" fillId="3" borderId="48" xfId="0" applyFont="1" applyFill="1" applyBorder="1" applyAlignment="1" applyProtection="1">
      <alignment horizontal="center" vertical="center"/>
      <protection locked="0"/>
    </xf>
    <xf numFmtId="0" fontId="2" fillId="0" borderId="0" xfId="0" applyFont="1" applyAlignment="1">
      <alignment horizontal="left"/>
    </xf>
    <xf numFmtId="167" fontId="0" fillId="0" borderId="0" xfId="0" applyNumberFormat="1" applyAlignment="1">
      <alignment horizontal="left"/>
    </xf>
    <xf numFmtId="0" fontId="0" fillId="0" borderId="0" xfId="0" quotePrefix="1"/>
    <xf numFmtId="14" fontId="2" fillId="0" borderId="0" xfId="0" applyNumberFormat="1" applyFont="1"/>
    <xf numFmtId="0" fontId="12" fillId="3" borderId="48" xfId="0" applyFont="1" applyFill="1" applyBorder="1" applyAlignment="1" applyProtection="1">
      <alignment horizontal="center" vertical="center" wrapText="1"/>
      <protection locked="0"/>
    </xf>
    <xf numFmtId="0" fontId="8" fillId="0" borderId="16" xfId="0" applyFont="1" applyBorder="1" applyAlignment="1" applyProtection="1">
      <alignment horizontal="center" vertical="center"/>
      <protection locked="0"/>
    </xf>
    <xf numFmtId="0" fontId="12" fillId="0" borderId="48" xfId="0" applyFont="1" applyBorder="1" applyAlignment="1" applyProtection="1">
      <alignment horizontal="center" vertical="center" wrapText="1"/>
      <protection locked="0"/>
    </xf>
    <xf numFmtId="0" fontId="12" fillId="3" borderId="34" xfId="0" applyFont="1" applyFill="1" applyBorder="1" applyAlignment="1" applyProtection="1">
      <alignment horizontal="center" vertical="center" wrapText="1"/>
      <protection locked="0"/>
    </xf>
    <xf numFmtId="0" fontId="12" fillId="0" borderId="47" xfId="0" applyFont="1" applyBorder="1" applyAlignment="1" applyProtection="1">
      <alignment horizontal="center" vertical="center" wrapText="1"/>
      <protection locked="0"/>
    </xf>
    <xf numFmtId="0" fontId="12" fillId="0" borderId="34" xfId="0" applyFont="1" applyBorder="1" applyAlignment="1" applyProtection="1">
      <alignment horizontal="center" vertical="center" wrapText="1"/>
      <protection locked="0"/>
    </xf>
    <xf numFmtId="0" fontId="0" fillId="17" borderId="8" xfId="0" applyFill="1" applyBorder="1" applyAlignment="1">
      <alignment vertical="center"/>
    </xf>
    <xf numFmtId="0" fontId="0" fillId="17" borderId="5" xfId="0" applyFill="1" applyBorder="1" applyAlignment="1">
      <alignment vertical="center" wrapText="1"/>
    </xf>
    <xf numFmtId="0" fontId="0" fillId="17" borderId="37" xfId="0" applyFill="1" applyBorder="1" applyAlignment="1">
      <alignment vertical="center"/>
    </xf>
    <xf numFmtId="0" fontId="2" fillId="17" borderId="0" xfId="0" applyFont="1" applyFill="1" applyAlignment="1">
      <alignment vertical="center" wrapText="1"/>
    </xf>
    <xf numFmtId="0" fontId="21" fillId="17" borderId="0" xfId="0" applyFont="1" applyFill="1" applyAlignment="1">
      <alignment horizontal="left" vertical="center" wrapText="1"/>
    </xf>
    <xf numFmtId="0" fontId="0" fillId="17" borderId="4" xfId="0" applyFill="1" applyBorder="1" applyAlignment="1">
      <alignment vertical="center"/>
    </xf>
    <xf numFmtId="0" fontId="0" fillId="17" borderId="0" xfId="0" applyFill="1" applyAlignment="1">
      <alignment vertical="center" wrapText="1"/>
    </xf>
    <xf numFmtId="0" fontId="4" fillId="17" borderId="0" xfId="0" applyFont="1" applyFill="1" applyAlignment="1">
      <alignment vertical="center" wrapText="1"/>
    </xf>
    <xf numFmtId="0" fontId="0" fillId="17" borderId="0" xfId="0" applyFill="1" applyAlignment="1">
      <alignment vertical="center"/>
    </xf>
    <xf numFmtId="0" fontId="17" fillId="17" borderId="0" xfId="0" applyFont="1" applyFill="1" applyAlignment="1">
      <alignment vertical="center" wrapText="1"/>
    </xf>
    <xf numFmtId="0" fontId="19" fillId="17" borderId="0" xfId="0" applyFont="1" applyFill="1" applyAlignment="1">
      <alignment vertical="center" wrapText="1"/>
    </xf>
    <xf numFmtId="0" fontId="36" fillId="17" borderId="0" xfId="0" applyFont="1" applyFill="1" applyAlignment="1">
      <alignment vertical="center" wrapText="1"/>
    </xf>
    <xf numFmtId="0" fontId="25" fillId="17" borderId="0" xfId="0" applyFont="1" applyFill="1" applyAlignment="1">
      <alignment vertical="center" wrapText="1"/>
    </xf>
    <xf numFmtId="0" fontId="0" fillId="17" borderId="2" xfId="0" applyFill="1" applyBorder="1" applyAlignment="1">
      <alignment vertical="center"/>
    </xf>
    <xf numFmtId="0" fontId="0" fillId="17" borderId="1" xfId="0" applyFill="1" applyBorder="1" applyAlignment="1">
      <alignment vertical="center" wrapText="1"/>
    </xf>
    <xf numFmtId="0" fontId="0" fillId="17" borderId="3" xfId="0" applyFill="1" applyBorder="1" applyAlignment="1">
      <alignment vertical="center"/>
    </xf>
    <xf numFmtId="0" fontId="27" fillId="17" borderId="0" xfId="0" applyFont="1" applyFill="1" applyAlignment="1">
      <alignment vertical="center" wrapText="1"/>
    </xf>
    <xf numFmtId="0" fontId="37" fillId="0" borderId="0" xfId="0" applyFont="1" applyAlignment="1">
      <alignment vertical="center"/>
    </xf>
    <xf numFmtId="0" fontId="0" fillId="0" borderId="0" xfId="0" applyAlignment="1">
      <alignment horizontal="center" vertical="center"/>
    </xf>
    <xf numFmtId="164" fontId="18" fillId="0" borderId="0" xfId="0" applyNumberFormat="1"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centerContinuous" vertical="center" wrapText="1"/>
    </xf>
    <xf numFmtId="0" fontId="0" fillId="0" borderId="0" xfId="0" applyAlignment="1">
      <alignment horizontal="centerContinuous"/>
    </xf>
    <xf numFmtId="0" fontId="0" fillId="0" borderId="0" xfId="0" applyAlignment="1">
      <alignment wrapText="1"/>
    </xf>
    <xf numFmtId="0" fontId="0" fillId="14" borderId="54" xfId="0" applyFill="1" applyBorder="1" applyAlignment="1">
      <alignment horizontal="centerContinuous" vertical="center" wrapText="1"/>
    </xf>
    <xf numFmtId="0" fontId="0" fillId="12" borderId="0" xfId="0" applyFill="1" applyAlignment="1">
      <alignment horizontal="center" vertical="center" wrapText="1"/>
    </xf>
    <xf numFmtId="0" fontId="0" fillId="11" borderId="0" xfId="0" applyFill="1" applyAlignment="1">
      <alignment horizontal="center" vertical="center" wrapText="1"/>
    </xf>
    <xf numFmtId="0" fontId="0" fillId="16" borderId="0" xfId="0" applyFill="1" applyAlignment="1">
      <alignment wrapText="1"/>
    </xf>
    <xf numFmtId="0" fontId="0" fillId="13" borderId="0" xfId="0" applyFill="1" applyAlignment="1">
      <alignment horizontal="center" vertical="center" wrapText="1"/>
    </xf>
    <xf numFmtId="0" fontId="0" fillId="15" borderId="0" xfId="0" applyFill="1" applyAlignment="1">
      <alignment vertical="center" wrapText="1"/>
    </xf>
    <xf numFmtId="0" fontId="0" fillId="4" borderId="0" xfId="0" applyFill="1" applyAlignment="1">
      <alignment vertical="center" wrapText="1"/>
    </xf>
    <xf numFmtId="164" fontId="7" fillId="0" borderId="6" xfId="0" applyNumberFormat="1" applyFont="1" applyBorder="1" applyAlignment="1">
      <alignment horizontal="right" vertical="center"/>
    </xf>
    <xf numFmtId="0" fontId="8" fillId="0" borderId="7" xfId="0" applyFont="1" applyBorder="1" applyAlignment="1">
      <alignment horizontal="center" vertical="center"/>
    </xf>
    <xf numFmtId="0" fontId="8" fillId="0" borderId="6" xfId="0" applyFont="1" applyBorder="1" applyAlignment="1">
      <alignment horizontal="center" vertical="center"/>
    </xf>
    <xf numFmtId="14" fontId="16" fillId="0" borderId="0" xfId="0" applyNumberFormat="1" applyFont="1"/>
    <xf numFmtId="164" fontId="7" fillId="0" borderId="7" xfId="0" applyNumberFormat="1" applyFont="1" applyBorder="1" applyAlignment="1">
      <alignment horizontal="right" vertical="center"/>
    </xf>
    <xf numFmtId="164" fontId="7" fillId="0" borderId="13" xfId="0" applyNumberFormat="1" applyFont="1" applyBorder="1" applyAlignment="1">
      <alignment horizontal="right" vertical="center"/>
    </xf>
    <xf numFmtId="0" fontId="8" fillId="0" borderId="16" xfId="0" applyFont="1" applyBorder="1" applyAlignment="1">
      <alignment horizontal="center" vertical="center"/>
    </xf>
    <xf numFmtId="164" fontId="7" fillId="0" borderId="12" xfId="0" applyNumberFormat="1" applyFont="1" applyBorder="1" applyAlignment="1">
      <alignment horizontal="right" vertical="center"/>
    </xf>
    <xf numFmtId="164" fontId="7" fillId="0" borderId="9" xfId="0" applyNumberFormat="1" applyFont="1" applyBorder="1" applyAlignment="1">
      <alignment horizontal="right" vertical="center"/>
    </xf>
    <xf numFmtId="14" fontId="16" fillId="0" borderId="7" xfId="0" applyNumberFormat="1" applyFont="1" applyBorder="1"/>
    <xf numFmtId="0" fontId="16" fillId="0" borderId="7" xfId="0" applyFont="1" applyBorder="1" applyAlignment="1">
      <alignment horizontal="center" vertical="center"/>
    </xf>
    <xf numFmtId="0" fontId="5" fillId="0" borderId="0" xfId="0" applyFont="1" applyAlignment="1">
      <alignment horizontal="center" vertical="center"/>
    </xf>
    <xf numFmtId="164" fontId="40" fillId="18" borderId="59" xfId="0" applyNumberFormat="1" applyFont="1" applyFill="1" applyBorder="1" applyAlignment="1">
      <alignment vertical="center"/>
    </xf>
    <xf numFmtId="0" fontId="42" fillId="18" borderId="58" xfId="0" applyFont="1" applyFill="1" applyBorder="1" applyAlignment="1">
      <alignment horizontal="center" vertical="center"/>
    </xf>
    <xf numFmtId="0" fontId="11" fillId="6" borderId="37" xfId="0" applyFont="1" applyFill="1" applyBorder="1" applyAlignment="1">
      <alignment vertical="center" wrapText="1"/>
    </xf>
    <xf numFmtId="0" fontId="11" fillId="6" borderId="3" xfId="0" applyFont="1" applyFill="1" applyBorder="1" applyAlignment="1">
      <alignment horizontal="center" vertical="center" wrapText="1"/>
    </xf>
    <xf numFmtId="0" fontId="11" fillId="6" borderId="3" xfId="0" applyFont="1" applyFill="1" applyBorder="1" applyAlignment="1">
      <alignment vertical="center" wrapText="1"/>
    </xf>
    <xf numFmtId="0" fontId="15" fillId="0" borderId="24" xfId="0" applyFont="1" applyBorder="1" applyAlignment="1">
      <alignment horizontal="right" vertical="center"/>
    </xf>
    <xf numFmtId="0" fontId="15" fillId="0" borderId="47" xfId="0" applyFont="1" applyBorder="1" applyAlignment="1">
      <alignment horizontal="center" vertical="center"/>
    </xf>
    <xf numFmtId="0" fontId="15" fillId="0" borderId="49" xfId="0" applyFont="1" applyBorder="1" applyAlignment="1">
      <alignment horizontal="center" vertical="center"/>
    </xf>
    <xf numFmtId="0" fontId="15" fillId="0" borderId="49" xfId="0" applyFont="1" applyBorder="1" applyAlignment="1">
      <alignment vertical="center"/>
    </xf>
    <xf numFmtId="0" fontId="28" fillId="0" borderId="33" xfId="0" applyFont="1" applyBorder="1" applyAlignment="1">
      <alignment horizontal="left" vertical="center" wrapText="1"/>
    </xf>
    <xf numFmtId="0" fontId="15" fillId="0" borderId="25" xfId="0" applyFont="1" applyBorder="1" applyAlignment="1">
      <alignment horizontal="right" vertical="center"/>
    </xf>
    <xf numFmtId="0" fontId="15" fillId="0" borderId="48" xfId="0" applyFont="1" applyBorder="1" applyAlignment="1">
      <alignment horizontal="center" vertical="center"/>
    </xf>
    <xf numFmtId="0" fontId="15" fillId="0" borderId="45" xfId="0" applyFont="1" applyBorder="1" applyAlignment="1">
      <alignment horizontal="center" vertical="center"/>
    </xf>
    <xf numFmtId="0" fontId="15" fillId="0" borderId="45" xfId="0" applyFont="1" applyBorder="1" applyAlignment="1">
      <alignment vertical="center"/>
    </xf>
    <xf numFmtId="0" fontId="28" fillId="0" borderId="30" xfId="0" applyFont="1" applyBorder="1" applyAlignment="1">
      <alignment horizontal="left" vertical="center" wrapText="1"/>
    </xf>
    <xf numFmtId="0" fontId="15" fillId="0" borderId="28" xfId="0" applyFont="1" applyBorder="1" applyAlignment="1">
      <alignment horizontal="right" vertical="center"/>
    </xf>
    <xf numFmtId="1" fontId="15" fillId="0" borderId="48" xfId="0" applyNumberFormat="1" applyFont="1" applyBorder="1" applyAlignment="1">
      <alignment horizontal="center" vertical="center"/>
    </xf>
    <xf numFmtId="1" fontId="15" fillId="0" borderId="45" xfId="0" applyNumberFormat="1" applyFont="1" applyBorder="1" applyAlignment="1">
      <alignment horizontal="center" vertical="center"/>
    </xf>
    <xf numFmtId="1" fontId="15" fillId="0" borderId="45" xfId="0" applyNumberFormat="1" applyFont="1" applyBorder="1" applyAlignment="1">
      <alignment vertical="center"/>
    </xf>
    <xf numFmtId="0" fontId="28" fillId="0" borderId="36" xfId="0" applyFont="1" applyBorder="1" applyAlignment="1">
      <alignment horizontal="left" vertical="center" wrapText="1"/>
    </xf>
    <xf numFmtId="0" fontId="15" fillId="0" borderId="26" xfId="0" applyFont="1" applyBorder="1" applyAlignment="1">
      <alignment horizontal="right" vertical="center"/>
    </xf>
    <xf numFmtId="0" fontId="24" fillId="0" borderId="34" xfId="6" applyNumberFormat="1" applyBorder="1" applyAlignment="1" applyProtection="1">
      <alignment horizontal="center" vertical="center"/>
    </xf>
    <xf numFmtId="0" fontId="24" fillId="0" borderId="46" xfId="6" applyNumberFormat="1" applyBorder="1" applyAlignment="1" applyProtection="1">
      <alignment horizontal="center" vertical="center"/>
    </xf>
    <xf numFmtId="0" fontId="24" fillId="0" borderId="46" xfId="6" applyNumberFormat="1" applyBorder="1" applyAlignment="1" applyProtection="1">
      <alignment vertical="center"/>
    </xf>
    <xf numFmtId="0" fontId="28" fillId="0" borderId="31" xfId="0" applyFont="1" applyBorder="1" applyAlignment="1">
      <alignment horizontal="left" vertical="center" wrapText="1"/>
    </xf>
    <xf numFmtId="0" fontId="12" fillId="0" borderId="24" xfId="0" applyFont="1" applyBorder="1" applyAlignment="1">
      <alignment horizontal="right" vertical="center"/>
    </xf>
    <xf numFmtId="0" fontId="12" fillId="0" borderId="49" xfId="0" applyFont="1" applyBorder="1" applyAlignment="1">
      <alignment horizontal="center" vertical="center" wrapText="1"/>
    </xf>
    <xf numFmtId="0" fontId="12" fillId="0" borderId="49" xfId="0" applyFont="1" applyBorder="1" applyAlignment="1">
      <alignment vertical="center" wrapText="1"/>
    </xf>
    <xf numFmtId="0" fontId="22" fillId="0" borderId="0" xfId="0" applyFont="1"/>
    <xf numFmtId="0" fontId="0" fillId="0" borderId="0" xfId="0" applyAlignment="1">
      <alignment horizontal="right" vertical="center"/>
    </xf>
    <xf numFmtId="0" fontId="12" fillId="3" borderId="45" xfId="0" applyFont="1" applyFill="1" applyBorder="1" applyAlignment="1">
      <alignment horizontal="center" vertical="center" wrapText="1"/>
    </xf>
    <xf numFmtId="0" fontId="12" fillId="3" borderId="45" xfId="0" applyFont="1" applyFill="1" applyBorder="1" applyAlignment="1">
      <alignment vertical="center" wrapText="1"/>
    </xf>
    <xf numFmtId="0" fontId="12" fillId="0" borderId="38" xfId="0" applyFont="1" applyBorder="1" applyAlignment="1">
      <alignment horizontal="right" vertical="center" wrapText="1"/>
    </xf>
    <xf numFmtId="0" fontId="12" fillId="0" borderId="38" xfId="0" applyFont="1" applyBorder="1" applyAlignment="1">
      <alignment horizontal="right" vertical="center"/>
    </xf>
    <xf numFmtId="0" fontId="12" fillId="0" borderId="52" xfId="0" applyFont="1" applyBorder="1" applyAlignment="1">
      <alignment horizontal="right" vertical="center"/>
    </xf>
    <xf numFmtId="0" fontId="0" fillId="0" borderId="45" xfId="0" applyBorder="1" applyAlignment="1">
      <alignment horizontal="center" vertical="center"/>
    </xf>
    <xf numFmtId="0" fontId="0" fillId="0" borderId="45" xfId="0" applyBorder="1" applyAlignment="1">
      <alignment vertical="center"/>
    </xf>
    <xf numFmtId="0" fontId="12" fillId="0" borderId="51" xfId="0" applyFont="1" applyBorder="1" applyAlignment="1">
      <alignment horizontal="right" vertical="center" wrapText="1"/>
    </xf>
    <xf numFmtId="0" fontId="12" fillId="3" borderId="46" xfId="0" applyFont="1" applyFill="1" applyBorder="1" applyAlignment="1">
      <alignment horizontal="center" vertical="center" wrapText="1"/>
    </xf>
    <xf numFmtId="0" fontId="12" fillId="3" borderId="46" xfId="0" applyFont="1" applyFill="1" applyBorder="1" applyAlignment="1">
      <alignment vertical="center" wrapText="1"/>
    </xf>
    <xf numFmtId="0" fontId="12" fillId="0" borderId="25" xfId="0" applyFont="1" applyBorder="1" applyAlignment="1">
      <alignment horizontal="right" vertical="center" wrapText="1"/>
    </xf>
    <xf numFmtId="0" fontId="12" fillId="0" borderId="48" xfId="0" applyFont="1" applyBorder="1" applyAlignment="1">
      <alignment horizontal="center" vertical="center" wrapText="1"/>
    </xf>
    <xf numFmtId="0" fontId="12" fillId="0" borderId="45" xfId="0" applyFont="1" applyBorder="1" applyAlignment="1">
      <alignment horizontal="center" vertical="center" wrapText="1"/>
    </xf>
    <xf numFmtId="0" fontId="12" fillId="0" borderId="45" xfId="0" applyFont="1" applyBorder="1" applyAlignment="1">
      <alignment vertical="center" wrapText="1"/>
    </xf>
    <xf numFmtId="0" fontId="12" fillId="0" borderId="25" xfId="0" applyFont="1" applyBorder="1" applyAlignment="1">
      <alignment horizontal="right" vertical="center"/>
    </xf>
    <xf numFmtId="0" fontId="12" fillId="0" borderId="34" xfId="0" applyFont="1" applyBorder="1" applyAlignment="1">
      <alignment horizontal="center" vertical="center"/>
    </xf>
    <xf numFmtId="0" fontId="12" fillId="0" borderId="46" xfId="0" applyFont="1" applyBorder="1" applyAlignment="1">
      <alignment horizontal="center" vertical="center"/>
    </xf>
    <xf numFmtId="0" fontId="12" fillId="0" borderId="45" xfId="0" applyFont="1" applyBorder="1" applyAlignment="1">
      <alignment vertical="center"/>
    </xf>
    <xf numFmtId="0" fontId="12" fillId="0" borderId="50" xfId="0" applyFont="1" applyBorder="1" applyAlignment="1">
      <alignment horizontal="right" vertical="center" wrapText="1"/>
    </xf>
    <xf numFmtId="0" fontId="4" fillId="0" borderId="47" xfId="0" applyFont="1" applyBorder="1" applyAlignment="1">
      <alignment horizontal="center" vertical="center" wrapText="1"/>
    </xf>
    <xf numFmtId="0" fontId="12" fillId="0" borderId="52" xfId="0" applyFont="1" applyBorder="1" applyAlignment="1">
      <alignment horizontal="right" vertical="center" wrapText="1"/>
    </xf>
    <xf numFmtId="0" fontId="12" fillId="0" borderId="8" xfId="0" applyFont="1" applyBorder="1" applyAlignment="1">
      <alignment horizontal="right" vertical="center" wrapText="1"/>
    </xf>
    <xf numFmtId="14" fontId="12" fillId="3" borderId="47" xfId="0" applyNumberFormat="1" applyFont="1" applyFill="1" applyBorder="1" applyAlignment="1">
      <alignment horizontal="center" vertical="center"/>
    </xf>
    <xf numFmtId="14" fontId="12" fillId="3" borderId="49" xfId="0" applyNumberFormat="1" applyFont="1" applyFill="1" applyBorder="1" applyAlignment="1">
      <alignment horizontal="center" vertical="center"/>
    </xf>
    <xf numFmtId="14" fontId="12" fillId="3" borderId="37" xfId="0" applyNumberFormat="1" applyFont="1" applyFill="1" applyBorder="1" applyAlignment="1">
      <alignment vertical="center"/>
    </xf>
    <xf numFmtId="0" fontId="12" fillId="0" borderId="26" xfId="0" applyFont="1" applyBorder="1" applyAlignment="1">
      <alignment horizontal="right" vertical="center" wrapText="1"/>
    </xf>
    <xf numFmtId="14" fontId="12" fillId="3" borderId="34" xfId="0" applyNumberFormat="1" applyFont="1" applyFill="1" applyBorder="1" applyAlignment="1">
      <alignment horizontal="center" vertical="center"/>
    </xf>
    <xf numFmtId="14" fontId="12" fillId="3" borderId="46" xfId="0" applyNumberFormat="1" applyFont="1" applyFill="1" applyBorder="1" applyAlignment="1">
      <alignment horizontal="center" vertical="center"/>
    </xf>
    <xf numFmtId="14" fontId="12" fillId="3" borderId="46" xfId="0" applyNumberFormat="1" applyFont="1" applyFill="1" applyBorder="1" applyAlignment="1">
      <alignment vertical="center"/>
    </xf>
    <xf numFmtId="0" fontId="2" fillId="5" borderId="23" xfId="0" applyFont="1" applyFill="1" applyBorder="1" applyAlignment="1">
      <alignment vertical="top" wrapText="1"/>
    </xf>
    <xf numFmtId="0" fontId="2" fillId="5" borderId="43" xfId="0" applyFont="1" applyFill="1" applyBorder="1" applyAlignment="1">
      <alignment vertical="top" wrapText="1"/>
    </xf>
    <xf numFmtId="0" fontId="2" fillId="5" borderId="44" xfId="0" applyFont="1" applyFill="1" applyBorder="1" applyAlignment="1">
      <alignment vertical="top" wrapText="1"/>
    </xf>
    <xf numFmtId="0" fontId="2" fillId="5" borderId="22" xfId="0" applyFont="1" applyFill="1" applyBorder="1" applyAlignment="1">
      <alignment vertical="top" wrapText="1"/>
    </xf>
    <xf numFmtId="0" fontId="4" fillId="0" borderId="56" xfId="0" applyFont="1" applyBorder="1" applyAlignment="1">
      <alignment horizontal="center" vertical="center" wrapText="1"/>
    </xf>
    <xf numFmtId="0" fontId="12" fillId="0" borderId="37" xfId="0" applyFont="1" applyBorder="1" applyAlignment="1">
      <alignment horizontal="center" vertical="center" wrapText="1"/>
    </xf>
    <xf numFmtId="0" fontId="0" fillId="0" borderId="50" xfId="0" applyBorder="1" applyAlignment="1">
      <alignment vertical="center"/>
    </xf>
    <xf numFmtId="0" fontId="0" fillId="0" borderId="32" xfId="0" applyBorder="1" applyAlignment="1">
      <alignment horizontal="right" vertical="center"/>
    </xf>
    <xf numFmtId="0" fontId="0" fillId="10" borderId="32" xfId="0" applyFill="1" applyBorder="1" applyAlignment="1">
      <alignment horizontal="right" vertical="center"/>
    </xf>
    <xf numFmtId="0" fontId="0" fillId="10" borderId="47" xfId="0" applyFill="1" applyBorder="1" applyAlignment="1">
      <alignment horizontal="right" vertical="center"/>
    </xf>
    <xf numFmtId="0" fontId="12" fillId="3" borderId="48" xfId="0" applyFont="1" applyFill="1" applyBorder="1" applyAlignment="1">
      <alignment horizontal="center" vertical="center"/>
    </xf>
    <xf numFmtId="0" fontId="12" fillId="3" borderId="45" xfId="0" applyFont="1" applyFill="1" applyBorder="1" applyAlignment="1">
      <alignment horizontal="center" vertical="center"/>
    </xf>
    <xf numFmtId="0" fontId="0" fillId="0" borderId="52" xfId="0" applyBorder="1" applyAlignment="1">
      <alignment vertical="center"/>
    </xf>
    <xf numFmtId="0" fontId="0" fillId="0" borderId="27" xfId="0" applyBorder="1" applyAlignment="1">
      <alignment horizontal="right" vertical="center"/>
    </xf>
    <xf numFmtId="0" fontId="0" fillId="10" borderId="27" xfId="0" applyFill="1" applyBorder="1" applyAlignment="1">
      <alignment horizontal="right" vertical="center"/>
    </xf>
    <xf numFmtId="0" fontId="0" fillId="10" borderId="48" xfId="0" applyFill="1" applyBorder="1" applyAlignment="1">
      <alignment horizontal="right" vertical="center"/>
    </xf>
    <xf numFmtId="0" fontId="0" fillId="0" borderId="51" xfId="0" applyBorder="1" applyAlignment="1">
      <alignment vertical="center"/>
    </xf>
    <xf numFmtId="0" fontId="0" fillId="0" borderId="57" xfId="0" applyBorder="1" applyAlignment="1">
      <alignment horizontal="right" vertical="center"/>
    </xf>
    <xf numFmtId="0" fontId="0" fillId="10" borderId="57" xfId="0" applyFill="1" applyBorder="1" applyAlignment="1">
      <alignment horizontal="right" vertical="center"/>
    </xf>
    <xf numFmtId="0" fontId="0" fillId="10" borderId="34" xfId="0" applyFill="1" applyBorder="1" applyAlignment="1">
      <alignment horizontal="right" vertical="center"/>
    </xf>
    <xf numFmtId="0" fontId="22" fillId="0" borderId="0" xfId="0" applyFont="1" applyAlignment="1">
      <alignment vertical="center"/>
    </xf>
    <xf numFmtId="0" fontId="0" fillId="10" borderId="19" xfId="0" applyFill="1" applyBorder="1" applyAlignment="1">
      <alignment vertical="center"/>
    </xf>
    <xf numFmtId="0" fontId="0" fillId="10" borderId="43" xfId="0" applyFill="1" applyBorder="1" applyAlignment="1">
      <alignment horizontal="right" vertical="center"/>
    </xf>
    <xf numFmtId="0" fontId="0" fillId="10" borderId="44" xfId="0" applyFill="1" applyBorder="1" applyAlignment="1">
      <alignment horizontal="right" vertical="center"/>
    </xf>
    <xf numFmtId="9" fontId="0" fillId="10" borderId="22" xfId="5" applyFont="1" applyFill="1" applyBorder="1" applyAlignment="1" applyProtection="1">
      <alignment horizontal="right" vertical="center"/>
    </xf>
    <xf numFmtId="0" fontId="0" fillId="0" borderId="33" xfId="0" applyBorder="1" applyAlignment="1">
      <alignment vertical="center"/>
    </xf>
    <xf numFmtId="0" fontId="0" fillId="0" borderId="40" xfId="0" applyBorder="1" applyAlignment="1">
      <alignment horizontal="right" vertical="center"/>
    </xf>
    <xf numFmtId="0" fontId="0" fillId="0" borderId="41" xfId="0" applyBorder="1" applyAlignment="1">
      <alignment horizontal="right" vertical="center"/>
    </xf>
    <xf numFmtId="0" fontId="0" fillId="0" borderId="42" xfId="0" applyBorder="1" applyAlignment="1">
      <alignment horizontal="right" vertical="center"/>
    </xf>
    <xf numFmtId="0" fontId="0" fillId="10" borderId="40" xfId="0" applyFill="1" applyBorder="1" applyAlignment="1">
      <alignment horizontal="right" vertical="center"/>
    </xf>
    <xf numFmtId="0" fontId="0" fillId="10" borderId="41" xfId="0" applyFill="1" applyBorder="1" applyAlignment="1">
      <alignment horizontal="right" vertical="center"/>
    </xf>
    <xf numFmtId="0" fontId="0" fillId="10" borderId="42" xfId="0" applyFill="1" applyBorder="1" applyAlignment="1">
      <alignment horizontal="right" vertical="center"/>
    </xf>
    <xf numFmtId="0" fontId="0" fillId="0" borderId="31" xfId="0" applyBorder="1" applyAlignment="1">
      <alignment vertical="center"/>
    </xf>
    <xf numFmtId="0" fontId="0" fillId="0" borderId="38" xfId="0" applyBorder="1" applyAlignment="1">
      <alignment horizontal="right" vertical="center"/>
    </xf>
    <xf numFmtId="0" fontId="0" fillId="0" borderId="35" xfId="0" applyBorder="1" applyAlignment="1">
      <alignment horizontal="right" vertical="center"/>
    </xf>
    <xf numFmtId="9" fontId="0" fillId="0" borderId="39" xfId="5" applyFont="1" applyBorder="1" applyAlignment="1" applyProtection="1">
      <alignment horizontal="right" vertical="center"/>
    </xf>
    <xf numFmtId="0" fontId="0" fillId="10" borderId="38" xfId="0" applyFill="1" applyBorder="1" applyAlignment="1">
      <alignment horizontal="right" vertical="center"/>
    </xf>
    <xf numFmtId="0" fontId="0" fillId="10" borderId="35" xfId="0" applyFill="1" applyBorder="1" applyAlignment="1">
      <alignment horizontal="right" vertical="center"/>
    </xf>
    <xf numFmtId="9" fontId="0" fillId="10" borderId="39" xfId="5" applyFont="1" applyFill="1" applyBorder="1" applyAlignment="1" applyProtection="1">
      <alignment horizontal="right" vertical="center"/>
    </xf>
    <xf numFmtId="0" fontId="12" fillId="0" borderId="28" xfId="0" applyFont="1" applyBorder="1" applyAlignment="1">
      <alignment horizontal="right" vertical="center" wrapText="1"/>
    </xf>
    <xf numFmtId="0" fontId="35" fillId="3" borderId="34" xfId="0" applyFont="1" applyFill="1" applyBorder="1" applyAlignment="1">
      <alignment horizontal="center" vertical="center"/>
    </xf>
    <xf numFmtId="0" fontId="12" fillId="3" borderId="46" xfId="0" applyFont="1" applyFill="1" applyBorder="1" applyAlignment="1">
      <alignment horizontal="center" vertical="center"/>
    </xf>
    <xf numFmtId="0" fontId="12" fillId="3" borderId="46" xfId="0" applyFont="1" applyFill="1" applyBorder="1" applyAlignment="1">
      <alignment vertical="center"/>
    </xf>
    <xf numFmtId="0" fontId="12" fillId="0" borderId="24" xfId="0" applyFont="1" applyBorder="1" applyAlignment="1">
      <alignment horizontal="right" vertical="center" wrapText="1"/>
    </xf>
    <xf numFmtId="0" fontId="12" fillId="0" borderId="29" xfId="0" applyFont="1" applyBorder="1" applyAlignment="1">
      <alignment horizontal="right" vertical="center" wrapText="1"/>
    </xf>
    <xf numFmtId="0" fontId="22" fillId="0" borderId="0" xfId="0" applyFont="1" applyAlignment="1">
      <alignment horizontal="right" vertical="center"/>
    </xf>
    <xf numFmtId="0" fontId="12" fillId="0" borderId="29" xfId="0" applyFont="1" applyBorder="1" applyAlignment="1">
      <alignment horizontal="right" vertical="center"/>
    </xf>
    <xf numFmtId="0" fontId="12" fillId="0" borderId="46" xfId="0" applyFont="1" applyBorder="1" applyAlignment="1">
      <alignment horizontal="center" vertical="center" wrapText="1"/>
    </xf>
    <xf numFmtId="0" fontId="12" fillId="0" borderId="46" xfId="0" applyFont="1" applyBorder="1" applyAlignment="1">
      <alignment vertical="center" wrapText="1"/>
    </xf>
    <xf numFmtId="0" fontId="0" fillId="0" borderId="48" xfId="0" applyBorder="1" applyAlignment="1" applyProtection="1">
      <alignment horizontal="center" vertical="center"/>
      <protection locked="0"/>
    </xf>
    <xf numFmtId="0" fontId="43" fillId="0" borderId="10" xfId="0" applyFont="1" applyBorder="1"/>
    <xf numFmtId="14" fontId="43" fillId="0" borderId="10" xfId="0" applyNumberFormat="1" applyFont="1" applyBorder="1"/>
    <xf numFmtId="0" fontId="43" fillId="0" borderId="17" xfId="0" applyFont="1" applyBorder="1" applyAlignment="1">
      <alignment vertical="center"/>
    </xf>
    <xf numFmtId="0" fontId="43" fillId="0" borderId="18" xfId="0" applyFont="1" applyBorder="1"/>
    <xf numFmtId="14" fontId="43" fillId="0" borderId="0" xfId="0" applyNumberFormat="1" applyFont="1"/>
    <xf numFmtId="14" fontId="16" fillId="0" borderId="16" xfId="0" applyNumberFormat="1" applyFont="1" applyBorder="1"/>
    <xf numFmtId="14" fontId="43" fillId="0" borderId="16" xfId="0" applyNumberFormat="1" applyFont="1" applyBorder="1"/>
    <xf numFmtId="0" fontId="43" fillId="0" borderId="10" xfId="0" applyFont="1" applyBorder="1" applyAlignment="1">
      <alignment vertical="center"/>
    </xf>
    <xf numFmtId="14" fontId="43" fillId="0" borderId="7" xfId="0" applyNumberFormat="1" applyFont="1" applyBorder="1"/>
    <xf numFmtId="0" fontId="22" fillId="0" borderId="0" xfId="0" applyFont="1" applyAlignment="1">
      <alignment horizontal="left"/>
    </xf>
    <xf numFmtId="0" fontId="22" fillId="0" borderId="0" xfId="0" applyFont="1" applyAlignment="1">
      <alignment horizontal="left" vertical="center"/>
    </xf>
    <xf numFmtId="0" fontId="2" fillId="5" borderId="20" xfId="0" applyFont="1" applyFill="1" applyBorder="1" applyAlignment="1">
      <alignment horizontal="left" vertical="top" wrapText="1"/>
    </xf>
    <xf numFmtId="0" fontId="28" fillId="0" borderId="53" xfId="0" applyFont="1" applyBorder="1" applyAlignment="1">
      <alignment horizontal="left" vertical="top" wrapText="1"/>
    </xf>
    <xf numFmtId="14" fontId="43" fillId="0" borderId="9" xfId="0" applyNumberFormat="1" applyFont="1" applyBorder="1"/>
    <xf numFmtId="0" fontId="6" fillId="2" borderId="27" xfId="0" applyFont="1" applyFill="1" applyBorder="1" applyAlignment="1">
      <alignment vertical="center"/>
    </xf>
    <xf numFmtId="0" fontId="17" fillId="0" borderId="0" xfId="0" quotePrefix="1" applyFont="1"/>
    <xf numFmtId="0" fontId="12" fillId="0" borderId="4" xfId="0" applyFont="1" applyBorder="1" applyAlignment="1">
      <alignment horizontal="center" vertical="center"/>
    </xf>
    <xf numFmtId="0" fontId="12" fillId="0" borderId="63" xfId="0" applyFont="1" applyBorder="1" applyAlignment="1">
      <alignment vertical="center"/>
    </xf>
    <xf numFmtId="0" fontId="12" fillId="0" borderId="26" xfId="0" applyFont="1" applyBorder="1" applyAlignment="1">
      <alignment horizontal="right" vertical="center"/>
    </xf>
    <xf numFmtId="1" fontId="0" fillId="0" borderId="0" xfId="0" applyNumberFormat="1"/>
    <xf numFmtId="14" fontId="0" fillId="0" borderId="0" xfId="0" applyNumberFormat="1" applyAlignment="1">
      <alignment wrapText="1"/>
    </xf>
    <xf numFmtId="14" fontId="12" fillId="0" borderId="27" xfId="0" applyNumberFormat="1" applyFont="1" applyBorder="1" applyAlignment="1">
      <alignment horizontal="right" vertical="center" wrapText="1"/>
    </xf>
    <xf numFmtId="168" fontId="0" fillId="0" borderId="0" xfId="0" applyNumberFormat="1"/>
    <xf numFmtId="49" fontId="0" fillId="0" borderId="0" xfId="0" applyNumberFormat="1"/>
    <xf numFmtId="0" fontId="12" fillId="0" borderId="48" xfId="0" applyFont="1" applyBorder="1" applyAlignment="1">
      <alignment horizontal="center" vertical="center"/>
    </xf>
    <xf numFmtId="0" fontId="12" fillId="0" borderId="45" xfId="0" applyFont="1" applyBorder="1" applyAlignment="1">
      <alignment horizontal="center" vertical="center"/>
    </xf>
    <xf numFmtId="0" fontId="0" fillId="0" borderId="64" xfId="0" applyBorder="1" applyAlignment="1">
      <alignment horizontal="center" vertical="center" wrapText="1"/>
    </xf>
    <xf numFmtId="0" fontId="12" fillId="0" borderId="40" xfId="0" applyFont="1" applyBorder="1" applyAlignment="1">
      <alignment horizontal="right" vertical="center" wrapText="1"/>
    </xf>
    <xf numFmtId="0" fontId="12" fillId="3" borderId="42" xfId="0" applyFont="1" applyFill="1" applyBorder="1" applyAlignment="1" applyProtection="1">
      <alignment horizontal="center" vertical="center" wrapText="1"/>
      <protection locked="0"/>
    </xf>
    <xf numFmtId="0" fontId="12" fillId="0" borderId="51" xfId="0" applyFont="1" applyBorder="1" applyAlignment="1">
      <alignment horizontal="right" vertical="center"/>
    </xf>
    <xf numFmtId="0" fontId="12" fillId="0" borderId="34" xfId="0" applyFont="1" applyBorder="1" applyAlignment="1" applyProtection="1">
      <alignment horizontal="center" vertical="center"/>
      <protection locked="0"/>
    </xf>
    <xf numFmtId="0" fontId="28" fillId="0" borderId="31" xfId="0" applyFont="1" applyBorder="1" applyAlignment="1">
      <alignment vertical="center" wrapText="1"/>
    </xf>
    <xf numFmtId="0" fontId="28" fillId="0" borderId="0" xfId="0" applyFont="1" applyAlignment="1">
      <alignment horizontal="right" vertical="center" wrapText="1"/>
    </xf>
    <xf numFmtId="0" fontId="19" fillId="17" borderId="0" xfId="0" applyFont="1" applyFill="1" applyAlignment="1">
      <alignment horizontal="left" vertical="center" wrapText="1"/>
    </xf>
    <xf numFmtId="14" fontId="15" fillId="0" borderId="27" xfId="0" applyNumberFormat="1" applyFont="1" applyBorder="1" applyAlignment="1">
      <alignment horizontal="right" vertical="center" wrapText="1"/>
    </xf>
    <xf numFmtId="14" fontId="0" fillId="0" borderId="27" xfId="0" applyNumberFormat="1" applyBorder="1" applyAlignment="1">
      <alignment horizontal="right" vertical="center" wrapText="1"/>
    </xf>
    <xf numFmtId="0" fontId="10" fillId="17" borderId="14" xfId="0" applyFont="1" applyFill="1" applyBorder="1" applyAlignment="1">
      <alignment horizontal="center" vertical="center"/>
    </xf>
    <xf numFmtId="0" fontId="10" fillId="17" borderId="15" xfId="0" applyFont="1" applyFill="1" applyBorder="1" applyAlignment="1">
      <alignment horizontal="center" vertical="center"/>
    </xf>
    <xf numFmtId="0" fontId="10" fillId="17" borderId="11" xfId="0" applyFont="1" applyFill="1" applyBorder="1" applyAlignment="1">
      <alignment horizontal="center" vertical="center"/>
    </xf>
    <xf numFmtId="0" fontId="2" fillId="6" borderId="20" xfId="0" applyFont="1" applyFill="1" applyBorder="1" applyAlignment="1">
      <alignment horizontal="center" vertical="center" wrapText="1"/>
    </xf>
    <xf numFmtId="0" fontId="2" fillId="6" borderId="23" xfId="0" applyFont="1" applyFill="1" applyBorder="1" applyAlignment="1">
      <alignment horizontal="center" vertical="center" wrapText="1"/>
    </xf>
    <xf numFmtId="0" fontId="15" fillId="9" borderId="20" xfId="0" applyFont="1" applyFill="1" applyBorder="1" applyAlignment="1">
      <alignment horizontal="center" vertical="center" textRotation="90"/>
    </xf>
    <xf numFmtId="0" fontId="15" fillId="9" borderId="21" xfId="0" applyFont="1" applyFill="1" applyBorder="1" applyAlignment="1">
      <alignment horizontal="center" vertical="center" textRotation="90"/>
    </xf>
    <xf numFmtId="0" fontId="15" fillId="9" borderId="23" xfId="0" applyFont="1" applyFill="1" applyBorder="1" applyAlignment="1">
      <alignment horizontal="center" vertical="center" textRotation="90"/>
    </xf>
    <xf numFmtId="0" fontId="12" fillId="7" borderId="33" xfId="0" applyFont="1" applyFill="1" applyBorder="1" applyAlignment="1">
      <alignment horizontal="center" vertical="center" textRotation="90"/>
    </xf>
    <xf numFmtId="0" fontId="12" fillId="7" borderId="30" xfId="0" applyFont="1" applyFill="1" applyBorder="1" applyAlignment="1">
      <alignment horizontal="center" vertical="center" textRotation="90"/>
    </xf>
    <xf numFmtId="0" fontId="12" fillId="7" borderId="36" xfId="0" applyFont="1" applyFill="1" applyBorder="1" applyAlignment="1">
      <alignment horizontal="center" vertical="center" textRotation="90"/>
    </xf>
    <xf numFmtId="0" fontId="12" fillId="7" borderId="31" xfId="0" applyFont="1" applyFill="1" applyBorder="1" applyAlignment="1">
      <alignment horizontal="center" vertical="center" textRotation="90"/>
    </xf>
    <xf numFmtId="0" fontId="28" fillId="0" borderId="36" xfId="0" applyFont="1" applyBorder="1" applyAlignment="1">
      <alignment horizontal="left" vertical="center" wrapText="1"/>
    </xf>
    <xf numFmtId="0" fontId="28" fillId="0" borderId="23" xfId="0" applyFont="1" applyBorder="1" applyAlignment="1">
      <alignment horizontal="left" vertical="center" wrapText="1"/>
    </xf>
    <xf numFmtId="0" fontId="11" fillId="6" borderId="2"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37" xfId="0" applyFont="1" applyFill="1" applyBorder="1" applyAlignment="1">
      <alignment horizontal="center" vertical="center" wrapText="1"/>
    </xf>
    <xf numFmtId="0" fontId="12" fillId="8" borderId="20" xfId="0" applyFont="1" applyFill="1" applyBorder="1" applyAlignment="1">
      <alignment horizontal="center" vertical="center" textRotation="90" wrapText="1"/>
    </xf>
    <xf numFmtId="0" fontId="12" fillId="8" borderId="21" xfId="0" applyFont="1" applyFill="1" applyBorder="1" applyAlignment="1">
      <alignment horizontal="center" vertical="center" textRotation="90" wrapText="1"/>
    </xf>
    <xf numFmtId="0" fontId="12" fillId="8" borderId="23" xfId="0" applyFont="1" applyFill="1" applyBorder="1" applyAlignment="1">
      <alignment horizontal="center" vertical="center" textRotation="90" wrapText="1"/>
    </xf>
    <xf numFmtId="0" fontId="2" fillId="5" borderId="14" xfId="0" applyFont="1" applyFill="1" applyBorder="1" applyAlignment="1">
      <alignment horizontal="center" vertical="center"/>
    </xf>
    <xf numFmtId="0" fontId="2" fillId="5" borderId="15" xfId="0" applyFont="1" applyFill="1" applyBorder="1" applyAlignment="1">
      <alignment horizontal="center" vertical="center"/>
    </xf>
    <xf numFmtId="0" fontId="2" fillId="5" borderId="11" xfId="0" applyFont="1" applyFill="1" applyBorder="1" applyAlignment="1">
      <alignment horizontal="center" vertical="center"/>
    </xf>
    <xf numFmtId="0" fontId="0" fillId="2" borderId="20" xfId="0" applyFill="1" applyBorder="1" applyAlignment="1">
      <alignment horizontal="center" vertical="center" textRotation="90"/>
    </xf>
    <xf numFmtId="0" fontId="0" fillId="2" borderId="21" xfId="0" applyFill="1" applyBorder="1" applyAlignment="1">
      <alignment horizontal="center" vertical="center" textRotation="90"/>
    </xf>
    <xf numFmtId="0" fontId="0" fillId="2" borderId="23" xfId="0" applyFill="1" applyBorder="1" applyAlignment="1">
      <alignment horizontal="center" vertical="center" textRotation="90"/>
    </xf>
    <xf numFmtId="0" fontId="28" fillId="0" borderId="21" xfId="0" applyFont="1" applyBorder="1" applyAlignment="1">
      <alignment horizontal="left" vertical="center" wrapText="1"/>
    </xf>
    <xf numFmtId="0" fontId="28" fillId="0" borderId="53" xfId="0" applyFont="1" applyBorder="1" applyAlignment="1">
      <alignment horizontal="left" vertical="center" wrapText="1"/>
    </xf>
    <xf numFmtId="0" fontId="12" fillId="19" borderId="20" xfId="0" applyFont="1" applyFill="1" applyBorder="1" applyAlignment="1">
      <alignment horizontal="center" vertical="center" textRotation="90" wrapText="1"/>
    </xf>
    <xf numFmtId="0" fontId="12" fillId="19" borderId="21" xfId="0" applyFont="1" applyFill="1" applyBorder="1" applyAlignment="1">
      <alignment horizontal="center" vertical="center" textRotation="90" wrapText="1"/>
    </xf>
    <xf numFmtId="0" fontId="12" fillId="19" borderId="23" xfId="0" applyFont="1" applyFill="1" applyBorder="1" applyAlignment="1">
      <alignment horizontal="center" vertical="center" textRotation="90" wrapText="1"/>
    </xf>
    <xf numFmtId="0" fontId="12" fillId="17" borderId="20" xfId="0" applyFont="1" applyFill="1" applyBorder="1" applyAlignment="1">
      <alignment horizontal="center" vertical="center" textRotation="90" wrapText="1"/>
    </xf>
    <xf numFmtId="0" fontId="12" fillId="17" borderId="23" xfId="0" applyFont="1" applyFill="1" applyBorder="1" applyAlignment="1">
      <alignment horizontal="center" vertical="center" textRotation="90" wrapText="1"/>
    </xf>
    <xf numFmtId="164" fontId="41" fillId="18" borderId="59" xfId="0" applyNumberFormat="1" applyFont="1" applyFill="1" applyBorder="1" applyAlignment="1">
      <alignment horizontal="center" vertical="center"/>
    </xf>
    <xf numFmtId="0" fontId="12" fillId="0" borderId="0" xfId="0" applyFont="1" applyAlignment="1">
      <alignment horizontal="left" vertical="center" wrapText="1"/>
    </xf>
    <xf numFmtId="0" fontId="12" fillId="0" borderId="0" xfId="0" applyFont="1" applyAlignment="1" applyProtection="1">
      <alignment horizontal="left" vertical="center" wrapText="1"/>
      <protection locked="0"/>
    </xf>
    <xf numFmtId="0" fontId="6" fillId="2" borderId="60" xfId="0" applyFont="1" applyFill="1" applyBorder="1" applyAlignment="1">
      <alignment horizontal="center" vertical="center"/>
    </xf>
    <xf numFmtId="0" fontId="6" fillId="2" borderId="61" xfId="0" applyFont="1" applyFill="1" applyBorder="1" applyAlignment="1">
      <alignment horizontal="center" vertical="center"/>
    </xf>
    <xf numFmtId="0" fontId="6" fillId="2" borderId="62" xfId="0" applyFont="1" applyFill="1" applyBorder="1" applyAlignment="1">
      <alignment horizontal="center" vertical="center"/>
    </xf>
    <xf numFmtId="164" fontId="44" fillId="0" borderId="0" xfId="0" applyNumberFormat="1" applyFont="1" applyAlignment="1">
      <alignment horizontal="center" vertical="center"/>
    </xf>
    <xf numFmtId="164" fontId="18" fillId="0" borderId="0" xfId="0" applyNumberFormat="1" applyFont="1" applyAlignment="1">
      <alignment horizontal="center" vertical="center"/>
    </xf>
    <xf numFmtId="0" fontId="12" fillId="0" borderId="55" xfId="0" applyFont="1" applyBorder="1" applyAlignment="1" applyProtection="1">
      <alignment horizontal="left" vertical="center" wrapText="1"/>
      <protection locked="0"/>
    </xf>
    <xf numFmtId="0" fontId="6" fillId="2" borderId="27" xfId="0" applyFont="1" applyFill="1" applyBorder="1" applyAlignment="1">
      <alignment horizontal="center" vertical="center"/>
    </xf>
  </cellXfs>
  <cellStyles count="7">
    <cellStyle name="Euro" xfId="3" xr:uid="{00000000-0005-0000-0000-000000000000}"/>
    <cellStyle name="Lien hypertexte" xfId="6" builtinId="8"/>
    <cellStyle name="Lien hypertexte visité" xfId="4" builtinId="9" hidden="1"/>
    <cellStyle name="Milliers 2" xfId="2" xr:uid="{00000000-0005-0000-0000-000003000000}"/>
    <cellStyle name="Normal" xfId="0" builtinId="0"/>
    <cellStyle name="Normal 2" xfId="1" xr:uid="{00000000-0005-0000-0000-000005000000}"/>
    <cellStyle name="Pourcentage" xfId="5" builtinId="5"/>
  </cellStyles>
  <dxfs count="81">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none">
          <bgColor auto="1"/>
        </patternFill>
      </fill>
      <border>
        <left/>
        <right/>
        <bottom/>
        <vertical/>
        <horizontal/>
      </border>
    </dxf>
    <dxf>
      <font>
        <color theme="0"/>
      </font>
      <fill>
        <patternFill patternType="none">
          <bgColor auto="1"/>
        </patternFill>
      </fill>
      <border>
        <left/>
        <right/>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ill>
        <patternFill>
          <bgColor rgb="FFFFC000"/>
        </patternFill>
      </fill>
    </dxf>
    <dxf>
      <font>
        <color theme="0"/>
      </font>
      <fill>
        <patternFill patternType="none">
          <bgColor auto="1"/>
        </patternFill>
      </fill>
      <border>
        <left/>
        <vertical/>
        <horizontal/>
      </border>
    </dxf>
    <dxf>
      <font>
        <color theme="0"/>
      </font>
      <fill>
        <patternFill patternType="none">
          <bgColor auto="1"/>
        </patternFill>
      </fill>
      <border>
        <left/>
        <right/>
        <vertical/>
        <horizontal/>
      </border>
    </dxf>
    <dxf>
      <fill>
        <patternFill>
          <bgColor rgb="FF00B050"/>
        </patternFill>
      </fill>
    </dxf>
    <dxf>
      <fill>
        <patternFill>
          <bgColor rgb="FF92D050"/>
        </patternFill>
      </fill>
    </dxf>
    <dxf>
      <fill>
        <patternFill>
          <bgColor theme="8" tint="-0.24994659260841701"/>
        </patternFill>
      </fill>
    </dxf>
    <dxf>
      <fill>
        <patternFill>
          <bgColor rgb="FF00B0F0"/>
        </patternFill>
      </fill>
    </dxf>
    <dxf>
      <fill>
        <patternFill>
          <bgColor rgb="FF00B0F0"/>
        </patternFill>
      </fill>
    </dxf>
    <dxf>
      <fill>
        <patternFill>
          <bgColor rgb="FFFFFF00"/>
        </patternFill>
      </fill>
    </dxf>
    <dxf>
      <fill>
        <patternFill>
          <bgColor rgb="FFFFC000"/>
        </patternFill>
      </fill>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none">
          <bgColor auto="1"/>
        </patternFill>
      </fill>
      <border>
        <left/>
        <right/>
        <vertical/>
        <horizontal/>
      </border>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0" tint="-0.14996795556505021"/>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theme="9" tint="-0.24994659260841701"/>
        </patternFill>
      </fill>
    </dxf>
    <dxf>
      <fill>
        <patternFill>
          <bgColor theme="0" tint="-0.14996795556505021"/>
        </patternFill>
      </fill>
    </dxf>
    <dxf>
      <fill>
        <patternFill>
          <bgColor rgb="FFFFFF00"/>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8" formatCode="[$-F400]h:mm:ss\ AM/PM"/>
    </dxf>
    <dxf>
      <numFmt numFmtId="168" formatCode="[$-F400]h:mm:ss\ AM/PM"/>
    </dxf>
    <dxf>
      <numFmt numFmtId="19" formatCode="dd/mm/yyyy"/>
    </dxf>
    <dxf>
      <alignment horizontal="general" vertical="bottom" textRotation="0" wrapText="0" indent="0" justifyLastLine="0" shrinkToFit="0" readingOrder="0"/>
    </dxf>
    <dxf>
      <font>
        <b/>
      </font>
    </dxf>
    <dxf>
      <font>
        <b/>
        <i val="0"/>
        <strike val="0"/>
        <condense val="0"/>
        <extend val="0"/>
        <outline val="0"/>
        <shadow val="0"/>
        <u val="none"/>
        <vertAlign val="baseline"/>
        <sz val="11"/>
        <color theme="1"/>
        <name val="Calibri"/>
        <family val="2"/>
        <scheme val="minor"/>
      </font>
    </dxf>
    <dxf>
      <numFmt numFmtId="0" formatCode="General"/>
    </dxf>
    <dxf>
      <font>
        <b/>
      </font>
    </dxf>
  </dxfs>
  <tableStyles count="0" defaultTableStyle="TableStyleMedium2" defaultPivotStyle="PivotStyleLight16"/>
  <colors>
    <mruColors>
      <color rgb="FFFF00FF"/>
      <color rgb="FF9CF98F"/>
      <color rgb="FF66FF33"/>
      <color rgb="FFFFFF99"/>
      <color rgb="FF00FF00"/>
      <color rgb="FF31869B"/>
      <color rgb="FFCCCC00"/>
      <color rgb="FF92D050"/>
      <color rgb="FF8CE937"/>
      <color rgb="FF039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2</xdr:col>
      <xdr:colOff>3280833</xdr:colOff>
      <xdr:row>0</xdr:row>
      <xdr:rowOff>78553</xdr:rowOff>
    </xdr:from>
    <xdr:ext cx="914674" cy="809625"/>
    <xdr:pic>
      <xdr:nvPicPr>
        <xdr:cNvPr id="2" name="Image 1">
          <a:extLst>
            <a:ext uri="{FF2B5EF4-FFF2-40B4-BE49-F238E27FC236}">
              <a16:creationId xmlns:a16="http://schemas.microsoft.com/office/drawing/2014/main" id="{731A900B-5E5B-44EE-81D4-10B1179607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40802" y="78553"/>
          <a:ext cx="914674" cy="809625"/>
        </a:xfrm>
        <a:prstGeom prst="rect">
          <a:avLst/>
        </a:prstGeom>
      </xdr:spPr>
    </xdr:pic>
    <xdr:clientData/>
  </xdr:oneCellAnchor>
  <xdr:twoCellAnchor editAs="oneCell">
    <xdr:from>
      <xdr:col>1</xdr:col>
      <xdr:colOff>57854</xdr:colOff>
      <xdr:row>0</xdr:row>
      <xdr:rowOff>180520</xdr:rowOff>
    </xdr:from>
    <xdr:to>
      <xdr:col>1</xdr:col>
      <xdr:colOff>1279044</xdr:colOff>
      <xdr:row>1</xdr:row>
      <xdr:rowOff>36117</xdr:rowOff>
    </xdr:to>
    <xdr:pic>
      <xdr:nvPicPr>
        <xdr:cNvPr id="3" name="Image 2">
          <a:extLst>
            <a:ext uri="{FF2B5EF4-FFF2-40B4-BE49-F238E27FC236}">
              <a16:creationId xmlns:a16="http://schemas.microsoft.com/office/drawing/2014/main" id="{11813006-9555-4C22-855E-2467E32D456E}"/>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rcRect/>
        <a:stretch/>
      </xdr:blipFill>
      <xdr:spPr>
        <a:xfrm>
          <a:off x="367417" y="180520"/>
          <a:ext cx="1221190" cy="605691"/>
        </a:xfrm>
        <a:prstGeom prst="rect">
          <a:avLst/>
        </a:prstGeom>
      </xdr:spPr>
    </xdr:pic>
    <xdr:clientData/>
  </xdr:twoCellAnchor>
  <xdr:oneCellAnchor>
    <xdr:from>
      <xdr:col>2</xdr:col>
      <xdr:colOff>3280833</xdr:colOff>
      <xdr:row>0</xdr:row>
      <xdr:rowOff>78553</xdr:rowOff>
    </xdr:from>
    <xdr:ext cx="914674" cy="809625"/>
    <xdr:pic>
      <xdr:nvPicPr>
        <xdr:cNvPr id="4" name="Image 3">
          <a:extLst>
            <a:ext uri="{FF2B5EF4-FFF2-40B4-BE49-F238E27FC236}">
              <a16:creationId xmlns:a16="http://schemas.microsoft.com/office/drawing/2014/main" id="{C8FBB0C8-A986-4155-8634-6E1FC97FBE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33658" y="78553"/>
          <a:ext cx="914674" cy="809625"/>
        </a:xfrm>
        <a:prstGeom prst="rect">
          <a:avLst/>
        </a:prstGeom>
      </xdr:spPr>
    </xdr:pic>
    <xdr:clientData/>
  </xdr:oneCellAnchor>
  <xdr:twoCellAnchor editAs="oneCell">
    <xdr:from>
      <xdr:col>1</xdr:col>
      <xdr:colOff>57854</xdr:colOff>
      <xdr:row>0</xdr:row>
      <xdr:rowOff>180520</xdr:rowOff>
    </xdr:from>
    <xdr:to>
      <xdr:col>1</xdr:col>
      <xdr:colOff>1279044</xdr:colOff>
      <xdr:row>1</xdr:row>
      <xdr:rowOff>36117</xdr:rowOff>
    </xdr:to>
    <xdr:pic>
      <xdr:nvPicPr>
        <xdr:cNvPr id="5" name="Image 4">
          <a:extLst>
            <a:ext uri="{FF2B5EF4-FFF2-40B4-BE49-F238E27FC236}">
              <a16:creationId xmlns:a16="http://schemas.microsoft.com/office/drawing/2014/main" id="{997C4428-700A-47E7-AEB3-FA60F889872F}"/>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rcRect/>
        <a:stretch/>
      </xdr:blipFill>
      <xdr:spPr>
        <a:xfrm>
          <a:off x="362654" y="180520"/>
          <a:ext cx="1221190" cy="6080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145608</xdr:colOff>
      <xdr:row>2</xdr:row>
      <xdr:rowOff>54422</xdr:rowOff>
    </xdr:from>
    <xdr:to>
      <xdr:col>5</xdr:col>
      <xdr:colOff>95894</xdr:colOff>
      <xdr:row>4</xdr:row>
      <xdr:rowOff>269087</xdr:rowOff>
    </xdr:to>
    <xdr:pic>
      <xdr:nvPicPr>
        <xdr:cNvPr id="2" name="Image 1">
          <a:extLst>
            <a:ext uri="{FF2B5EF4-FFF2-40B4-BE49-F238E27FC236}">
              <a16:creationId xmlns:a16="http://schemas.microsoft.com/office/drawing/2014/main" id="{17AF938E-ECAD-463F-9F1C-E6511AD2DD0C}"/>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val="0"/>
            </a:ext>
          </a:extLst>
        </a:blip>
        <a:srcRect/>
        <a:stretch/>
      </xdr:blipFill>
      <xdr:spPr>
        <a:xfrm>
          <a:off x="635465" y="54422"/>
          <a:ext cx="1692000" cy="840594"/>
        </a:xfrm>
        <a:prstGeom prst="rect">
          <a:avLst/>
        </a:prstGeom>
      </xdr:spPr>
    </xdr:pic>
    <xdr:clientData/>
  </xdr:twoCellAnchor>
  <xdr:twoCellAnchor>
    <xdr:from>
      <xdr:col>25</xdr:col>
      <xdr:colOff>0</xdr:colOff>
      <xdr:row>8</xdr:row>
      <xdr:rowOff>0</xdr:rowOff>
    </xdr:from>
    <xdr:to>
      <xdr:col>26</xdr:col>
      <xdr:colOff>15376</xdr:colOff>
      <xdr:row>9</xdr:row>
      <xdr:rowOff>6756</xdr:rowOff>
    </xdr:to>
    <xdr:sp macro="" textlink="">
      <xdr:nvSpPr>
        <xdr:cNvPr id="3" name="Rectangle 2">
          <a:extLst>
            <a:ext uri="{FF2B5EF4-FFF2-40B4-BE49-F238E27FC236}">
              <a16:creationId xmlns:a16="http://schemas.microsoft.com/office/drawing/2014/main" id="{37B4F6D6-B53B-492B-BCEB-CB504EEB30C8}"/>
            </a:ext>
          </a:extLst>
        </xdr:cNvPr>
        <xdr:cNvSpPr/>
      </xdr:nvSpPr>
      <xdr:spPr>
        <a:xfrm>
          <a:off x="14314714"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28</xdr:col>
      <xdr:colOff>0</xdr:colOff>
      <xdr:row>8</xdr:row>
      <xdr:rowOff>0</xdr:rowOff>
    </xdr:from>
    <xdr:to>
      <xdr:col>29</xdr:col>
      <xdr:colOff>15376</xdr:colOff>
      <xdr:row>9</xdr:row>
      <xdr:rowOff>6756</xdr:rowOff>
    </xdr:to>
    <xdr:sp macro="" textlink="">
      <xdr:nvSpPr>
        <xdr:cNvPr id="4" name="Rectangle 3">
          <a:extLst>
            <a:ext uri="{FF2B5EF4-FFF2-40B4-BE49-F238E27FC236}">
              <a16:creationId xmlns:a16="http://schemas.microsoft.com/office/drawing/2014/main" id="{A9C22AA5-4B9C-456F-ABE5-531EBB423333}"/>
            </a:ext>
          </a:extLst>
        </xdr:cNvPr>
        <xdr:cNvSpPr/>
      </xdr:nvSpPr>
      <xdr:spPr>
        <a:xfrm>
          <a:off x="16056429"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31</xdr:col>
      <xdr:colOff>0</xdr:colOff>
      <xdr:row>8</xdr:row>
      <xdr:rowOff>0</xdr:rowOff>
    </xdr:from>
    <xdr:to>
      <xdr:col>32</xdr:col>
      <xdr:colOff>15376</xdr:colOff>
      <xdr:row>9</xdr:row>
      <xdr:rowOff>6756</xdr:rowOff>
    </xdr:to>
    <xdr:sp macro="" textlink="">
      <xdr:nvSpPr>
        <xdr:cNvPr id="5" name="Rectangle 4">
          <a:extLst>
            <a:ext uri="{FF2B5EF4-FFF2-40B4-BE49-F238E27FC236}">
              <a16:creationId xmlns:a16="http://schemas.microsoft.com/office/drawing/2014/main" id="{C2AF6879-300F-466F-99EA-CCEF2E863AD5}"/>
            </a:ext>
          </a:extLst>
        </xdr:cNvPr>
        <xdr:cNvSpPr/>
      </xdr:nvSpPr>
      <xdr:spPr>
        <a:xfrm>
          <a:off x="17798143"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34</xdr:col>
      <xdr:colOff>0</xdr:colOff>
      <xdr:row>8</xdr:row>
      <xdr:rowOff>0</xdr:rowOff>
    </xdr:from>
    <xdr:to>
      <xdr:col>35</xdr:col>
      <xdr:colOff>15376</xdr:colOff>
      <xdr:row>9</xdr:row>
      <xdr:rowOff>6756</xdr:rowOff>
    </xdr:to>
    <xdr:sp macro="" textlink="">
      <xdr:nvSpPr>
        <xdr:cNvPr id="6" name="Rectangle 5">
          <a:extLst>
            <a:ext uri="{FF2B5EF4-FFF2-40B4-BE49-F238E27FC236}">
              <a16:creationId xmlns:a16="http://schemas.microsoft.com/office/drawing/2014/main" id="{CA734439-21E2-4187-89E1-371AAFD1EA6B}"/>
            </a:ext>
          </a:extLst>
        </xdr:cNvPr>
        <xdr:cNvSpPr/>
      </xdr:nvSpPr>
      <xdr:spPr>
        <a:xfrm>
          <a:off x="19539857"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37</xdr:col>
      <xdr:colOff>0</xdr:colOff>
      <xdr:row>8</xdr:row>
      <xdr:rowOff>0</xdr:rowOff>
    </xdr:from>
    <xdr:to>
      <xdr:col>38</xdr:col>
      <xdr:colOff>15375</xdr:colOff>
      <xdr:row>9</xdr:row>
      <xdr:rowOff>6756</xdr:rowOff>
    </xdr:to>
    <xdr:sp macro="" textlink="">
      <xdr:nvSpPr>
        <xdr:cNvPr id="7" name="Rectangle 6">
          <a:extLst>
            <a:ext uri="{FF2B5EF4-FFF2-40B4-BE49-F238E27FC236}">
              <a16:creationId xmlns:a16="http://schemas.microsoft.com/office/drawing/2014/main" id="{70A2528C-6CA2-434E-9810-28587E1649CB}"/>
            </a:ext>
          </a:extLst>
        </xdr:cNvPr>
        <xdr:cNvSpPr/>
      </xdr:nvSpPr>
      <xdr:spPr>
        <a:xfrm>
          <a:off x="21281571"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40</xdr:col>
      <xdr:colOff>0</xdr:colOff>
      <xdr:row>8</xdr:row>
      <xdr:rowOff>0</xdr:rowOff>
    </xdr:from>
    <xdr:to>
      <xdr:col>41</xdr:col>
      <xdr:colOff>15376</xdr:colOff>
      <xdr:row>9</xdr:row>
      <xdr:rowOff>6756</xdr:rowOff>
    </xdr:to>
    <xdr:sp macro="" textlink="">
      <xdr:nvSpPr>
        <xdr:cNvPr id="8" name="Rectangle 7">
          <a:extLst>
            <a:ext uri="{FF2B5EF4-FFF2-40B4-BE49-F238E27FC236}">
              <a16:creationId xmlns:a16="http://schemas.microsoft.com/office/drawing/2014/main" id="{C984BD02-F675-4E0D-B143-B392701D7E89}"/>
            </a:ext>
          </a:extLst>
        </xdr:cNvPr>
        <xdr:cNvSpPr/>
      </xdr:nvSpPr>
      <xdr:spPr>
        <a:xfrm>
          <a:off x="23023286"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13</xdr:col>
      <xdr:colOff>0</xdr:colOff>
      <xdr:row>7</xdr:row>
      <xdr:rowOff>1387927</xdr:rowOff>
    </xdr:from>
    <xdr:to>
      <xdr:col>14</xdr:col>
      <xdr:colOff>0</xdr:colOff>
      <xdr:row>8</xdr:row>
      <xdr:rowOff>680356</xdr:rowOff>
    </xdr:to>
    <xdr:sp macro="" textlink="">
      <xdr:nvSpPr>
        <xdr:cNvPr id="11" name="Rectangle 10">
          <a:extLst>
            <a:ext uri="{FF2B5EF4-FFF2-40B4-BE49-F238E27FC236}">
              <a16:creationId xmlns:a16="http://schemas.microsoft.com/office/drawing/2014/main" id="{33CC1E07-C86D-41A8-A492-537832FFC640}"/>
            </a:ext>
          </a:extLst>
        </xdr:cNvPr>
        <xdr:cNvSpPr/>
      </xdr:nvSpPr>
      <xdr:spPr>
        <a:xfrm>
          <a:off x="7347857" y="3265713"/>
          <a:ext cx="108857" cy="680357"/>
        </a:xfrm>
        <a:prstGeom prst="rect">
          <a:avLst/>
        </a:prstGeom>
        <a:noFill/>
        <a:ln w="28575">
          <a:solidFill>
            <a:srgbClr val="FF00FF"/>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onnéesExternes_1" connectionId="1" xr16:uid="{0BC680F1-AB0F-4FC8-A306-D50EADD47B28}" autoFormatId="16" applyNumberFormats="0" applyBorderFormats="0" applyFontFormats="0" applyPatternFormats="0" applyAlignmentFormats="0" applyWidthHeightFormats="0">
  <queryTableRefresh nextId="11">
    <queryTableFields count="10">
      <queryTableField id="1" name="Date début" tableColumnId="1"/>
      <queryTableField id="2" name="Horaire début" tableColumnId="2"/>
      <queryTableField id="3" name="Horaire Fin" tableColumnId="3"/>
      <queryTableField id="4" name="Titre" tableColumnId="4"/>
      <queryTableField id="5" name="Periode" tableColumnId="5"/>
      <queryTableField id="6" name="Email Formateur" tableColumnId="6"/>
      <queryTableField id="7" name="Salle de cours" tableColumnId="7"/>
      <queryTableField id="8" name="Groupe" tableColumnId="8"/>
      <queryTableField id="9" name="Matière" tableColumnId="9"/>
      <queryTableField id="10" name="Apprenti" tableColumnId="10"/>
    </queryTableFields>
  </queryTableRefresh>
</queryTable>
</file>

<file path=xl/tables/_rels/table4.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82A1986-F26A-4724-B493-7AA0CEB6691F}" name="Formations" displayName="Formations" ref="A1:K63" totalsRowShown="0" headerRowDxfId="80">
  <autoFilter ref="A1:K63" xr:uid="{B82A1986-F26A-4724-B493-7AA0CEB6691F}"/>
  <sortState xmlns:xlrd2="http://schemas.microsoft.com/office/spreadsheetml/2017/richdata2" ref="A2:K63">
    <sortCondition ref="A2:A63"/>
    <sortCondition ref="E2:E63"/>
    <sortCondition ref="F2:F63"/>
  </sortState>
  <tableColumns count="11">
    <tableColumn id="1" xr3:uid="{779F3021-C68E-4F63-8602-AFF5A5448F8B}" name="Nom composante"/>
    <tableColumn id="2" xr3:uid="{BC36F1D2-8183-492B-AD74-2A2F89B263B0}" name="Nom court"/>
    <tableColumn id="3" xr3:uid="{56972FDC-C4C0-4B2B-B5C9-28C950825625}" name="Acronyme formation"/>
    <tableColumn id="5" xr3:uid="{01F90F1F-93CF-467C-A49E-484A826CCF1D}" name="Diplôme"/>
    <tableColumn id="6" xr3:uid="{3136BE9D-05B9-4E25-84CA-1D7BE192E48D}" name="Diplôme abrégé"/>
    <tableColumn id="7" xr3:uid="{A8C73235-A969-4E56-BDAA-80F75B42F4AD}" name="Mention RNCP"/>
    <tableColumn id="11" xr3:uid="{CCE96A2F-1BFD-4821-8431-9CC351E6079F}" name="Nom formation complet (CFA)"/>
    <tableColumn id="8" xr3:uid="{F33E7217-0E8A-401D-9F4B-55728AC34F2A}" name="Parcours (CFA)"/>
    <tableColumn id="4" xr3:uid="{BA0698D1-A6DC-4BD0-9DF8-76DB920FE105}" name="Parcours (UFA)"/>
    <tableColumn id="9" xr3:uid="{46C34699-4AB0-43F2-AB82-79921CFAD507}" name="Sous-parcours (UFA)"/>
    <tableColumn id="10" xr3:uid="{26A4660F-BBDD-49AE-B82B-46FF032BECBE}" name="Code RNCP" dataDxfId="79"/>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B9E94B7-0EE6-419E-AB21-BCB65980D3F7}" name="Groupes" displayName="Groupes" ref="A1:F97" totalsRowShown="0" headerRowDxfId="78">
  <autoFilter ref="A1:F97" xr:uid="{C79019CD-6359-4B72-AB28-4AC83BB9CC42}"/>
  <sortState xmlns:xlrd2="http://schemas.microsoft.com/office/spreadsheetml/2017/richdata2" ref="A2:F97">
    <sortCondition ref="A2:A97"/>
    <sortCondition ref="C2:C97"/>
  </sortState>
  <tableColumns count="6">
    <tableColumn id="1" xr3:uid="{90D58CE8-950D-4A90-BDA2-A4E4B53C0D1D}" name="Nom composante"/>
    <tableColumn id="2" xr3:uid="{BF26406F-61E6-4747-9141-86F9AE1C073F}" name="Site de formation"/>
    <tableColumn id="3" xr3:uid="{0B0C4354-3240-40A7-A055-145EBD11C7A5}" name="Acronyme formation"/>
    <tableColumn id="4" xr3:uid="{D83225CC-E947-42AB-B0E5-CC6EEB18D862}" name="Nom court formation"/>
    <tableColumn id="5" xr3:uid="{D94419E8-28B1-405A-849E-2B62BAE6514B}" name="Abrégé groupe"/>
    <tableColumn id="6" xr3:uid="{4E45ED56-C6E2-4911-95CF-9DCFF58E8D26}" name="Nom groupe"/>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84BE6D5-C08A-4E06-A3DE-8CEDBC5111D9}" name="SitesFormations" displayName="SitesFormations" ref="A1:E7" totalsRowShown="0" headerRowDxfId="77">
  <autoFilter ref="A1:E7" xr:uid="{DF1FD899-BB91-4CEB-89C7-CE6FB6CF3A6D}"/>
  <sortState xmlns:xlrd2="http://schemas.microsoft.com/office/spreadsheetml/2017/richdata2" ref="A2:D7">
    <sortCondition ref="A2:A7"/>
    <sortCondition ref="B2:B7"/>
  </sortState>
  <tableColumns count="5">
    <tableColumn id="1" xr3:uid="{D94AC4B7-CC0D-4574-B685-14AAB1B70651}" name="Composante"/>
    <tableColumn id="2" xr3:uid="{7AEA0518-1536-4080-AFC7-74DFBAF3B772}" name="Site de formation principal"/>
    <tableColumn id="3" xr3:uid="{E295B92B-A0DF-4203-B9C8-10FAAD585F27}" name="UAI"/>
    <tableColumn id="4" xr3:uid="{1ED8A1BF-F9AF-40E5-B334-41D1F4B0BE9E}" name="adresse"/>
    <tableColumn id="5" xr3:uid="{781BCE40-F2CC-45E4-96D4-40AFDED65DE1}" name="Mail pour assiduité" dataDxfId="76"/>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7D428F0-E3F4-42F9-9EEC-52BA74B1A38F}" name="Import_corrigé" displayName="Import_corrigé" ref="A2:J3" tableType="queryTable" totalsRowShown="0">
  <autoFilter ref="A2:J3" xr:uid="{57D428F0-E3F4-42F9-9EEC-52BA74B1A38F}"/>
  <tableColumns count="10">
    <tableColumn id="1" xr3:uid="{0C545E34-FE13-4002-879D-E8943583CD4B}" uniqueName="1" name="Date début" queryTableFieldId="1" dataDxfId="75"/>
    <tableColumn id="2" xr3:uid="{35DF0A41-353D-42A4-BA63-B4F5B1DC2D8B}" uniqueName="2" name="Horaire début" queryTableFieldId="2" dataDxfId="74"/>
    <tableColumn id="3" xr3:uid="{65CC8169-C0E2-4774-9D33-7A5CA2C5EE87}" uniqueName="3" name="Horaire Fin" queryTableFieldId="3" dataDxfId="73"/>
    <tableColumn id="4" xr3:uid="{0D4F2345-6672-4A85-ACD5-A6A554722B26}" uniqueName="4" name="Titre" queryTableFieldId="4" dataDxfId="72"/>
    <tableColumn id="5" xr3:uid="{5F892171-145A-49E2-B23C-948E1A934FD6}" uniqueName="5" name="Periode" queryTableFieldId="5" dataDxfId="71"/>
    <tableColumn id="6" xr3:uid="{421BE1E5-B938-4FC6-A49C-E44BE3E60E08}" uniqueName="6" name="Email Formateur" queryTableFieldId="6" dataDxfId="70"/>
    <tableColumn id="7" xr3:uid="{9DD38C64-55CE-445B-8241-68D58D60CBA6}" uniqueName="7" name="Salle de cours" queryTableFieldId="7" dataDxfId="69"/>
    <tableColumn id="8" xr3:uid="{80399198-5705-465E-9B45-2E36A30F85FB}" uniqueName="8" name="Groupe" queryTableFieldId="8" dataDxfId="68"/>
    <tableColumn id="9" xr3:uid="{FDDCB9EC-73E5-4CC7-92DF-470A6D0D9D60}" uniqueName="9" name="Matière" queryTableFieldId="9" dataDxfId="67"/>
    <tableColumn id="10" xr3:uid="{FA2CE21C-F653-4549-BBCF-A9FB222F5790}" uniqueName="10" name="Apprenti" queryTableFieldId="10" dataDxfId="66"/>
  </tableColumns>
  <tableStyleInfo name="TableStyleMedium11" showFirstColumn="0" showLastColumn="0" showRowStripes="1" showColumnStripes="0"/>
</table>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support.ensuplr.fr/hc/fr/requests/new"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table" Target="../tables/table2.xml"/></Relationships>
</file>

<file path=xl/worksheets/_rels/sheet8.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C708B-8D1E-40CF-906F-59613DD8BFA5}">
  <sheetPr>
    <tabColor rgb="FFFFC000"/>
    <pageSetUpPr fitToPage="1"/>
  </sheetPr>
  <dimension ref="A1:E24"/>
  <sheetViews>
    <sheetView showGridLines="0" zoomScale="90" zoomScaleNormal="90" workbookViewId="0">
      <selection activeCell="B5" sqref="B5"/>
    </sheetView>
  </sheetViews>
  <sheetFormatPr baseColWidth="10" defaultColWidth="11.44140625" defaultRowHeight="14.4" x14ac:dyDescent="0.3"/>
  <cols>
    <col min="1" max="1" width="17.88671875" style="3" customWidth="1"/>
    <col min="2" max="2" width="152.109375" style="4" bestFit="1" customWidth="1"/>
    <col min="3" max="16384" width="11.44140625" style="3"/>
  </cols>
  <sheetData>
    <row r="1" spans="1:3" ht="18.600000000000001" thickBot="1" x14ac:dyDescent="0.35">
      <c r="A1" s="208" t="s">
        <v>98</v>
      </c>
      <c r="B1" s="209"/>
      <c r="C1" s="210"/>
    </row>
    <row r="2" spans="1:3" x14ac:dyDescent="0.3">
      <c r="A2" s="20"/>
      <c r="B2" s="21"/>
      <c r="C2" s="22"/>
    </row>
    <row r="3" spans="1:3" x14ac:dyDescent="0.3">
      <c r="A3" s="23" t="s">
        <v>0</v>
      </c>
      <c r="B3" s="24" t="s">
        <v>141</v>
      </c>
      <c r="C3" s="25"/>
    </row>
    <row r="4" spans="1:3" ht="30" customHeight="1" x14ac:dyDescent="0.3">
      <c r="A4" s="23" t="s">
        <v>1</v>
      </c>
      <c r="B4" s="26" t="s">
        <v>2</v>
      </c>
      <c r="C4" s="25"/>
    </row>
    <row r="5" spans="1:3" ht="12.75" customHeight="1" x14ac:dyDescent="0.3">
      <c r="A5" s="23"/>
      <c r="B5" s="205"/>
      <c r="C5" s="25"/>
    </row>
    <row r="6" spans="1:3" ht="30" customHeight="1" x14ac:dyDescent="0.3">
      <c r="A6" s="23"/>
      <c r="B6" s="26"/>
      <c r="C6" s="25"/>
    </row>
    <row r="7" spans="1:3" ht="15.6" x14ac:dyDescent="0.3">
      <c r="A7" s="23" t="s">
        <v>3</v>
      </c>
      <c r="B7" s="27" t="s">
        <v>90</v>
      </c>
      <c r="C7" s="25"/>
    </row>
    <row r="8" spans="1:3" x14ac:dyDescent="0.3">
      <c r="A8" s="23"/>
      <c r="B8" s="26"/>
      <c r="C8" s="25"/>
    </row>
    <row r="9" spans="1:3" ht="18" x14ac:dyDescent="0.3">
      <c r="A9" s="28"/>
      <c r="B9" s="36" t="s">
        <v>142</v>
      </c>
      <c r="C9" s="25"/>
    </row>
    <row r="10" spans="1:3" ht="100.8" x14ac:dyDescent="0.3">
      <c r="A10" s="26"/>
      <c r="B10" s="29" t="s">
        <v>741</v>
      </c>
      <c r="C10" s="25"/>
    </row>
    <row r="11" spans="1:3" ht="57.6" x14ac:dyDescent="0.3">
      <c r="A11" s="26"/>
      <c r="B11" s="30" t="s">
        <v>234</v>
      </c>
      <c r="C11" s="25"/>
    </row>
    <row r="12" spans="1:3" ht="39" customHeight="1" x14ac:dyDescent="0.3">
      <c r="A12" s="26"/>
      <c r="B12" s="31" t="s">
        <v>137</v>
      </c>
      <c r="C12" s="25"/>
    </row>
    <row r="13" spans="1:3" x14ac:dyDescent="0.3">
      <c r="A13" s="26"/>
      <c r="B13" s="26"/>
      <c r="C13" s="25"/>
    </row>
    <row r="14" spans="1:3" ht="15.6" x14ac:dyDescent="0.3">
      <c r="A14" s="26"/>
      <c r="B14" s="27" t="s">
        <v>91</v>
      </c>
      <c r="C14" s="25"/>
    </row>
    <row r="15" spans="1:3" x14ac:dyDescent="0.3">
      <c r="A15" s="28"/>
      <c r="B15" s="30"/>
      <c r="C15" s="25"/>
    </row>
    <row r="16" spans="1:3" x14ac:dyDescent="0.3">
      <c r="A16" s="28"/>
      <c r="B16" s="26" t="s">
        <v>138</v>
      </c>
      <c r="C16" s="25"/>
    </row>
    <row r="17" spans="1:5" x14ac:dyDescent="0.3">
      <c r="A17" s="28"/>
      <c r="B17" s="26" t="s">
        <v>139</v>
      </c>
      <c r="C17" s="25"/>
      <c r="E17" s="37"/>
    </row>
    <row r="18" spans="1:5" x14ac:dyDescent="0.3">
      <c r="A18" s="28"/>
      <c r="B18" s="26" t="s">
        <v>733</v>
      </c>
      <c r="C18" s="25"/>
    </row>
    <row r="19" spans="1:5" ht="43.2" x14ac:dyDescent="0.3">
      <c r="A19" s="28"/>
      <c r="B19" s="26" t="s">
        <v>734</v>
      </c>
      <c r="C19" s="25"/>
    </row>
    <row r="20" spans="1:5" x14ac:dyDescent="0.3">
      <c r="A20" s="28"/>
      <c r="B20" s="29" t="s">
        <v>735</v>
      </c>
      <c r="C20" s="25"/>
    </row>
    <row r="21" spans="1:5" ht="43.2" x14ac:dyDescent="0.3">
      <c r="A21" s="28"/>
      <c r="B21" s="29" t="s">
        <v>736</v>
      </c>
      <c r="C21" s="25"/>
    </row>
    <row r="22" spans="1:5" ht="43.2" x14ac:dyDescent="0.3">
      <c r="A22" s="28"/>
      <c r="B22" s="32" t="s">
        <v>742</v>
      </c>
      <c r="C22" s="25"/>
    </row>
    <row r="23" spans="1:5" x14ac:dyDescent="0.3">
      <c r="A23" s="28"/>
      <c r="B23" s="28" t="s">
        <v>737</v>
      </c>
      <c r="C23" s="25"/>
    </row>
    <row r="24" spans="1:5" ht="15" thickBot="1" x14ac:dyDescent="0.35">
      <c r="A24" s="33"/>
      <c r="B24" s="34"/>
      <c r="C24" s="35"/>
    </row>
  </sheetData>
  <sheetProtection algorithmName="SHA-512" hashValue="ibS4qKBPAhL6Q6saz+Ab5WIAEEOxruMfEKAiGxvdTs4CS+ODAvDLQ1aCWLbUl7k++UZNLXO8acEVZ/f13TtLfA==" saltValue="20+NQmHS+1ThVDDLdGtYnQ==" spinCount="100000" sheet="1" objects="1" scenarios="1"/>
  <mergeCells count="1">
    <mergeCell ref="A1:C1"/>
  </mergeCells>
  <pageMargins left="0.7" right="0.7" top="0.75" bottom="0.75" header="0.3" footer="0.3"/>
  <pageSetup scale="8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57C85-8BE0-4CFD-88FE-D667C3669D67}">
  <dimension ref="A1:K915"/>
  <sheetViews>
    <sheetView workbookViewId="0">
      <pane ySplit="1" topLeftCell="A881" activePane="bottomLeft" state="frozen"/>
      <selection pane="bottomLeft"/>
    </sheetView>
  </sheetViews>
  <sheetFormatPr baseColWidth="10" defaultRowHeight="14.4" x14ac:dyDescent="0.3"/>
  <cols>
    <col min="1" max="1" width="10.6640625" style="1" bestFit="1" customWidth="1"/>
    <col min="2" max="2" width="12" bestFit="1" customWidth="1"/>
    <col min="4" max="4" width="14.109375" bestFit="1" customWidth="1"/>
    <col min="6" max="6" width="47.109375" bestFit="1" customWidth="1"/>
    <col min="7" max="7" width="16.88671875" bestFit="1" customWidth="1"/>
    <col min="8" max="8" width="9.33203125" bestFit="1" customWidth="1"/>
    <col min="9" max="9" width="9.44140625" bestFit="1" customWidth="1"/>
    <col min="10" max="10" width="10.109375" bestFit="1" customWidth="1"/>
    <col min="11" max="11" width="9.33203125" bestFit="1" customWidth="1"/>
  </cols>
  <sheetData>
    <row r="1" spans="1:11" x14ac:dyDescent="0.3">
      <c r="A1" s="8" t="s">
        <v>45</v>
      </c>
      <c r="B1" s="2" t="s">
        <v>46</v>
      </c>
      <c r="C1" s="2" t="s">
        <v>47</v>
      </c>
      <c r="D1" s="2" t="s">
        <v>48</v>
      </c>
      <c r="E1" s="2" t="s">
        <v>49</v>
      </c>
      <c r="F1" s="2" t="s">
        <v>50</v>
      </c>
      <c r="G1" s="2" t="s">
        <v>51</v>
      </c>
      <c r="H1" s="2" t="s">
        <v>52</v>
      </c>
      <c r="I1" s="2" t="s">
        <v>53</v>
      </c>
      <c r="J1" s="2" t="s">
        <v>54</v>
      </c>
      <c r="K1" s="2" t="s">
        <v>233</v>
      </c>
    </row>
    <row r="2" spans="1:11" x14ac:dyDescent="0.3">
      <c r="A2" s="1">
        <f>'Calendrier 2026-2027'!C13</f>
        <v>46235</v>
      </c>
      <c r="B2" t="str">
        <f>IF(D2="","",IF($A2=$A1,"14:00","08:00"))</f>
        <v/>
      </c>
      <c r="C2" t="str">
        <f>IF(D2="","",IF($A2=$A1,"17:00","12:00"))</f>
        <v/>
      </c>
      <c r="D2" s="12" t="str" cm="1">
        <f t="array" ref="D2">_xlfn.LET(
    _xlpm.d, A2,
    _xlpm.debut, DATE(2026,8,1),
    _xlpm.m, DATEDIF(_xlpm.debut, _xlpm.d, "m"),
    _xlpm.col, 1 + _xlpm.m*3,
    _xlpm.dates, INDEX('Calendrier 2026-2027'!$C$13:$BC$43,,_xlpm.col),
    _xlpm.titres, INDEX('Calendrier 2026-2027'!$D$13:$BD$43,,_xlpm.col),
    _xlpm.r, _xlfn.XLOOKUP(_xlpm.d, _xlpm.dates, _xlpm.titres),
    IF(_xlpm.r=0,"",_xlpm.r)
)</f>
        <v/>
      </c>
      <c r="E2" t="str">
        <f>IF(D2="","",IF(OR(D2="Entreprise",D2="Révisions (Etp)"),0,1))</f>
        <v/>
      </c>
      <c r="F2" t="str">
        <f>_xlfn.XLOOKUP('Fiche formation'!$C$8,SitesFormations[Site de formation principal],SitesFormations[Mail pour assiduité],"")</f>
        <v>cfa-ensuplr-upvd@umontpellier.fr</v>
      </c>
      <c r="G2" t="s">
        <v>140</v>
      </c>
      <c r="H2" t="str">
        <f>_xlfn.TEXTJOIN(" ",TRUE,
'Fiche formation'!$C$18,
_xlfn.SWITCH('Fiche formation'!$C$18,"DNO","2A","DE AUDIO","3A",
_xlfn.SWITCH('Fiche formation'!$C$15,"DEUST","2A","DSCG","2A","MASTER","2A","BUT","3A","DCG","3A","LG","3A","LP","3A","INGE","3A",""))
)</f>
        <v>M CHPS 2A</v>
      </c>
    </row>
    <row r="3" spans="1:11" x14ac:dyDescent="0.3">
      <c r="A3" s="1">
        <f>IF(A2=A1,A2+1,A2)</f>
        <v>46235</v>
      </c>
      <c r="B3" t="str">
        <f t="shared" ref="B3:B66" si="0">IF(D3="","",IF($A3=$A2,"14:00","08:00"))</f>
        <v/>
      </c>
      <c r="C3" t="str">
        <f t="shared" ref="C3:C66" si="1">IF(D3="","",IF($A3=$A2,"17:00","12:00"))</f>
        <v/>
      </c>
      <c r="D3" s="12" t="str" cm="1">
        <f t="array" ref="D3">_xlfn.LET(
    _xlpm.d, A3,
    _xlpm.debut, DATE(2026,8,1),
    _xlpm.m, DATEDIF(_xlpm.debut, _xlpm.d, "m"),
    _xlpm.col, 1 + _xlpm.m*3,
    _xlpm.dates, INDEX('Calendrier 2026-2027'!$C$13:$BC$43,,_xlpm.col),
    _xlpm.titres, INDEX('Calendrier 2026-2027'!$D$13:$BD$43,,_xlpm.col),
    _xlpm.r, _xlfn.XLOOKUP(_xlpm.d, _xlpm.dates, _xlpm.titres),
    IF(_xlpm.r=0,"",_xlpm.r)
)</f>
        <v/>
      </c>
      <c r="E3" t="str">
        <f t="shared" ref="E3:E66" si="2">IF(D3="","",IF(OR(D3="Entreprise",D3="Révisions (Etp)"),0,1))</f>
        <v/>
      </c>
      <c r="F3" t="str">
        <f>_xlfn.XLOOKUP('Fiche formation'!$C$8,SitesFormations[Site de formation principal],SitesFormations[Mail pour assiduité],"")</f>
        <v>cfa-ensuplr-upvd@umontpellier.fr</v>
      </c>
      <c r="G3" t="s">
        <v>140</v>
      </c>
      <c r="H3" t="str">
        <f>_xlfn.TEXTJOIN(" ",TRUE,
'Fiche formation'!$C$18,
_xlfn.SWITCH('Fiche formation'!$C$18,"DNO","2A","DE AUDIO","3A",
_xlfn.SWITCH('Fiche formation'!$C$15,"DEUST","2A","DSCG","2A","MASTER","2A","BUT","3A","DCG","3A","LG","3A","LP","3A","INGE","3A",""))
)</f>
        <v>M CHPS 2A</v>
      </c>
    </row>
    <row r="4" spans="1:11" x14ac:dyDescent="0.3">
      <c r="A4" s="1">
        <f t="shared" ref="A4:A67" si="3">IF(A3=A2,A3+1,A3)</f>
        <v>46236</v>
      </c>
      <c r="B4" t="str">
        <f t="shared" si="0"/>
        <v/>
      </c>
      <c r="C4" t="str">
        <f t="shared" si="1"/>
        <v/>
      </c>
      <c r="D4" s="12" t="str" cm="1">
        <f t="array" ref="D4">_xlfn.LET(
    _xlpm.d, A4,
    _xlpm.debut, DATE(2026,8,1),
    _xlpm.m, DATEDIF(_xlpm.debut, _xlpm.d, "m"),
    _xlpm.col, 1 + _xlpm.m*3,
    _xlpm.dates, INDEX('Calendrier 2026-2027'!$C$13:$BC$43,,_xlpm.col),
    _xlpm.titres, INDEX('Calendrier 2026-2027'!$D$13:$BD$43,,_xlpm.col),
    _xlpm.r, _xlfn.XLOOKUP(_xlpm.d, _xlpm.dates, _xlpm.titres),
    IF(_xlpm.r=0,"",_xlpm.r)
)</f>
        <v/>
      </c>
      <c r="E4" t="str">
        <f t="shared" si="2"/>
        <v/>
      </c>
      <c r="F4" t="str">
        <f>_xlfn.XLOOKUP('Fiche formation'!$C$8,SitesFormations[Site de formation principal],SitesFormations[Mail pour assiduité],"")</f>
        <v>cfa-ensuplr-upvd@umontpellier.fr</v>
      </c>
      <c r="G4" t="s">
        <v>140</v>
      </c>
      <c r="H4" t="str">
        <f>_xlfn.TEXTJOIN(" ",TRUE,
'Fiche formation'!$C$18,
_xlfn.SWITCH('Fiche formation'!$C$18,"DNO","2A","DE AUDIO","3A",
_xlfn.SWITCH('Fiche formation'!$C$15,"DEUST","2A","DSCG","2A","MASTER","2A","BUT","3A","DCG","3A","LG","3A","LP","3A","INGE","3A",""))
)</f>
        <v>M CHPS 2A</v>
      </c>
    </row>
    <row r="5" spans="1:11" x14ac:dyDescent="0.3">
      <c r="A5" s="1">
        <f t="shared" si="3"/>
        <v>46236</v>
      </c>
      <c r="B5" t="str">
        <f t="shared" si="0"/>
        <v/>
      </c>
      <c r="C5" t="str">
        <f t="shared" si="1"/>
        <v/>
      </c>
      <c r="D5" s="12" t="str" cm="1">
        <f t="array" ref="D5">_xlfn.LET(
    _xlpm.d, A5,
    _xlpm.debut, DATE(2026,8,1),
    _xlpm.m, DATEDIF(_xlpm.debut, _xlpm.d, "m"),
    _xlpm.col, 1 + _xlpm.m*3,
    _xlpm.dates, INDEX('Calendrier 2026-2027'!$C$13:$BC$43,,_xlpm.col),
    _xlpm.titres, INDEX('Calendrier 2026-2027'!$D$13:$BD$43,,_xlpm.col),
    _xlpm.r, _xlfn.XLOOKUP(_xlpm.d, _xlpm.dates, _xlpm.titres),
    IF(_xlpm.r=0,"",_xlpm.r)
)</f>
        <v/>
      </c>
      <c r="E5" t="str">
        <f t="shared" si="2"/>
        <v/>
      </c>
      <c r="F5" t="str">
        <f>_xlfn.XLOOKUP('Fiche formation'!$C$8,SitesFormations[Site de formation principal],SitesFormations[Mail pour assiduité],"")</f>
        <v>cfa-ensuplr-upvd@umontpellier.fr</v>
      </c>
      <c r="G5" t="s">
        <v>140</v>
      </c>
      <c r="H5" t="str">
        <f>_xlfn.TEXTJOIN(" ",TRUE,
'Fiche formation'!$C$18,
_xlfn.SWITCH('Fiche formation'!$C$18,"DNO","2A","DE AUDIO","3A",
_xlfn.SWITCH('Fiche formation'!$C$15,"DEUST","2A","DSCG","2A","MASTER","2A","BUT","3A","DCG","3A","LG","3A","LP","3A","INGE","3A",""))
)</f>
        <v>M CHPS 2A</v>
      </c>
    </row>
    <row r="6" spans="1:11" x14ac:dyDescent="0.3">
      <c r="A6" s="1">
        <f t="shared" si="3"/>
        <v>46237</v>
      </c>
      <c r="B6" t="str">
        <f t="shared" si="0"/>
        <v/>
      </c>
      <c r="C6" t="str">
        <f t="shared" si="1"/>
        <v/>
      </c>
      <c r="D6" s="12" t="str" cm="1">
        <f t="array" ref="D6">_xlfn.LET(
    _xlpm.d, A6,
    _xlpm.debut, DATE(2026,8,1),
    _xlpm.m, DATEDIF(_xlpm.debut, _xlpm.d, "m"),
    _xlpm.col, 1 + _xlpm.m*3,
    _xlpm.dates, INDEX('Calendrier 2026-2027'!$C$13:$BC$43,,_xlpm.col),
    _xlpm.titres, INDEX('Calendrier 2026-2027'!$D$13:$BD$43,,_xlpm.col),
    _xlpm.r, _xlfn.XLOOKUP(_xlpm.d, _xlpm.dates, _xlpm.titres),
    IF(_xlpm.r=0,"",_xlpm.r)
)</f>
        <v/>
      </c>
      <c r="E6" t="str">
        <f t="shared" si="2"/>
        <v/>
      </c>
      <c r="F6" t="str">
        <f>_xlfn.XLOOKUP('Fiche formation'!$C$8,SitesFormations[Site de formation principal],SitesFormations[Mail pour assiduité],"")</f>
        <v>cfa-ensuplr-upvd@umontpellier.fr</v>
      </c>
      <c r="G6" t="s">
        <v>140</v>
      </c>
      <c r="H6" t="str">
        <f>_xlfn.TEXTJOIN(" ",TRUE,
'Fiche formation'!$C$18,
_xlfn.SWITCH('Fiche formation'!$C$18,"DNO","2A","DE AUDIO","3A",
_xlfn.SWITCH('Fiche formation'!$C$15,"DEUST","2A","DSCG","2A","MASTER","2A","BUT","3A","DCG","3A","LG","3A","LP","3A","INGE","3A",""))
)</f>
        <v>M CHPS 2A</v>
      </c>
    </row>
    <row r="7" spans="1:11" x14ac:dyDescent="0.3">
      <c r="A7" s="1">
        <f t="shared" si="3"/>
        <v>46237</v>
      </c>
      <c r="B7" t="str">
        <f t="shared" si="0"/>
        <v/>
      </c>
      <c r="C7" t="str">
        <f t="shared" si="1"/>
        <v/>
      </c>
      <c r="D7" s="12" t="str" cm="1">
        <f t="array" ref="D7">_xlfn.LET(
    _xlpm.d, A7,
    _xlpm.debut, DATE(2026,8,1),
    _xlpm.m, DATEDIF(_xlpm.debut, _xlpm.d, "m"),
    _xlpm.col, 1 + _xlpm.m*3,
    _xlpm.dates, INDEX('Calendrier 2026-2027'!$C$13:$BC$43,,_xlpm.col),
    _xlpm.titres, INDEX('Calendrier 2026-2027'!$D$13:$BD$43,,_xlpm.col),
    _xlpm.r, _xlfn.XLOOKUP(_xlpm.d, _xlpm.dates, _xlpm.titres),
    IF(_xlpm.r=0,"",_xlpm.r)
)</f>
        <v/>
      </c>
      <c r="E7" t="str">
        <f t="shared" si="2"/>
        <v/>
      </c>
      <c r="F7" t="str">
        <f>_xlfn.XLOOKUP('Fiche formation'!$C$8,SitesFormations[Site de formation principal],SitesFormations[Mail pour assiduité],"")</f>
        <v>cfa-ensuplr-upvd@umontpellier.fr</v>
      </c>
      <c r="G7" t="s">
        <v>140</v>
      </c>
      <c r="H7" t="str">
        <f>_xlfn.TEXTJOIN(" ",TRUE,
'Fiche formation'!$C$18,
_xlfn.SWITCH('Fiche formation'!$C$18,"DNO","2A","DE AUDIO","3A",
_xlfn.SWITCH('Fiche formation'!$C$15,"DEUST","2A","DSCG","2A","MASTER","2A","BUT","3A","DCG","3A","LG","3A","LP","3A","INGE","3A",""))
)</f>
        <v>M CHPS 2A</v>
      </c>
    </row>
    <row r="8" spans="1:11" x14ac:dyDescent="0.3">
      <c r="A8" s="1">
        <f t="shared" si="3"/>
        <v>46238</v>
      </c>
      <c r="B8" t="str">
        <f t="shared" si="0"/>
        <v/>
      </c>
      <c r="C8" t="str">
        <f t="shared" si="1"/>
        <v/>
      </c>
      <c r="D8" s="12" t="str" cm="1">
        <f t="array" ref="D8">_xlfn.LET(
    _xlpm.d, A8,
    _xlpm.debut, DATE(2026,8,1),
    _xlpm.m, DATEDIF(_xlpm.debut, _xlpm.d, "m"),
    _xlpm.col, 1 + _xlpm.m*3,
    _xlpm.dates, INDEX('Calendrier 2026-2027'!$C$13:$BC$43,,_xlpm.col),
    _xlpm.titres, INDEX('Calendrier 2026-2027'!$D$13:$BD$43,,_xlpm.col),
    _xlpm.r, _xlfn.XLOOKUP(_xlpm.d, _xlpm.dates, _xlpm.titres),
    IF(_xlpm.r=0,"",_xlpm.r)
)</f>
        <v/>
      </c>
      <c r="E8" t="str">
        <f t="shared" si="2"/>
        <v/>
      </c>
      <c r="F8" t="str">
        <f>_xlfn.XLOOKUP('Fiche formation'!$C$8,SitesFormations[Site de formation principal],SitesFormations[Mail pour assiduité],"")</f>
        <v>cfa-ensuplr-upvd@umontpellier.fr</v>
      </c>
      <c r="G8" t="s">
        <v>140</v>
      </c>
      <c r="H8" t="str">
        <f>_xlfn.TEXTJOIN(" ",TRUE,
'Fiche formation'!$C$18,
_xlfn.SWITCH('Fiche formation'!$C$18,"DNO","2A","DE AUDIO","3A",
_xlfn.SWITCH('Fiche formation'!$C$15,"DEUST","2A","DSCG","2A","MASTER","2A","BUT","3A","DCG","3A","LG","3A","LP","3A","INGE","3A",""))
)</f>
        <v>M CHPS 2A</v>
      </c>
    </row>
    <row r="9" spans="1:11" x14ac:dyDescent="0.3">
      <c r="A9" s="1">
        <f t="shared" si="3"/>
        <v>46238</v>
      </c>
      <c r="B9" t="str">
        <f t="shared" si="0"/>
        <v/>
      </c>
      <c r="C9" t="str">
        <f t="shared" si="1"/>
        <v/>
      </c>
      <c r="D9" s="12" t="str" cm="1">
        <f t="array" ref="D9">_xlfn.LET(
    _xlpm.d, A9,
    _xlpm.debut, DATE(2026,8,1),
    _xlpm.m, DATEDIF(_xlpm.debut, _xlpm.d, "m"),
    _xlpm.col, 1 + _xlpm.m*3,
    _xlpm.dates, INDEX('Calendrier 2026-2027'!$C$13:$BC$43,,_xlpm.col),
    _xlpm.titres, INDEX('Calendrier 2026-2027'!$D$13:$BD$43,,_xlpm.col),
    _xlpm.r, _xlfn.XLOOKUP(_xlpm.d, _xlpm.dates, _xlpm.titres),
    IF(_xlpm.r=0,"",_xlpm.r)
)</f>
        <v/>
      </c>
      <c r="E9" t="str">
        <f t="shared" si="2"/>
        <v/>
      </c>
      <c r="F9" t="str">
        <f>_xlfn.XLOOKUP('Fiche formation'!$C$8,SitesFormations[Site de formation principal],SitesFormations[Mail pour assiduité],"")</f>
        <v>cfa-ensuplr-upvd@umontpellier.fr</v>
      </c>
      <c r="G9" t="s">
        <v>140</v>
      </c>
      <c r="H9" t="str">
        <f>_xlfn.TEXTJOIN(" ",TRUE,
'Fiche formation'!$C$18,
_xlfn.SWITCH('Fiche formation'!$C$18,"DNO","2A","DE AUDIO","3A",
_xlfn.SWITCH('Fiche formation'!$C$15,"DEUST","2A","DSCG","2A","MASTER","2A","BUT","3A","DCG","3A","LG","3A","LP","3A","INGE","3A",""))
)</f>
        <v>M CHPS 2A</v>
      </c>
    </row>
    <row r="10" spans="1:11" x14ac:dyDescent="0.3">
      <c r="A10" s="1">
        <f t="shared" si="3"/>
        <v>46239</v>
      </c>
      <c r="B10" t="str">
        <f t="shared" si="0"/>
        <v/>
      </c>
      <c r="C10" t="str">
        <f t="shared" si="1"/>
        <v/>
      </c>
      <c r="D10" s="12" t="str" cm="1">
        <f t="array" ref="D10">_xlfn.LET(
    _xlpm.d, A10,
    _xlpm.debut, DATE(2026,8,1),
    _xlpm.m, DATEDIF(_xlpm.debut, _xlpm.d, "m"),
    _xlpm.col, 1 + _xlpm.m*3,
    _xlpm.dates, INDEX('Calendrier 2026-2027'!$C$13:$BC$43,,_xlpm.col),
    _xlpm.titres, INDEX('Calendrier 2026-2027'!$D$13:$BD$43,,_xlpm.col),
    _xlpm.r, _xlfn.XLOOKUP(_xlpm.d, _xlpm.dates, _xlpm.titres),
    IF(_xlpm.r=0,"",_xlpm.r)
)</f>
        <v/>
      </c>
      <c r="E10" t="str">
        <f t="shared" si="2"/>
        <v/>
      </c>
      <c r="F10" t="str">
        <f>_xlfn.XLOOKUP('Fiche formation'!$C$8,SitesFormations[Site de formation principal],SitesFormations[Mail pour assiduité],"")</f>
        <v>cfa-ensuplr-upvd@umontpellier.fr</v>
      </c>
      <c r="G10" t="s">
        <v>140</v>
      </c>
      <c r="H10" t="str">
        <f>_xlfn.TEXTJOIN(" ",TRUE,
'Fiche formation'!$C$18,
_xlfn.SWITCH('Fiche formation'!$C$18,"DNO","2A","DE AUDIO","3A",
_xlfn.SWITCH('Fiche formation'!$C$15,"DEUST","2A","DSCG","2A","MASTER","2A","BUT","3A","DCG","3A","LG","3A","LP","3A","INGE","3A",""))
)</f>
        <v>M CHPS 2A</v>
      </c>
    </row>
    <row r="11" spans="1:11" x14ac:dyDescent="0.3">
      <c r="A11" s="1">
        <f t="shared" si="3"/>
        <v>46239</v>
      </c>
      <c r="B11" t="str">
        <f t="shared" si="0"/>
        <v/>
      </c>
      <c r="C11" t="str">
        <f t="shared" si="1"/>
        <v/>
      </c>
      <c r="D11" s="12" t="str" cm="1">
        <f t="array" ref="D11">_xlfn.LET(
    _xlpm.d, A11,
    _xlpm.debut, DATE(2026,8,1),
    _xlpm.m, DATEDIF(_xlpm.debut, _xlpm.d, "m"),
    _xlpm.col, 1 + _xlpm.m*3,
    _xlpm.dates, INDEX('Calendrier 2026-2027'!$C$13:$BC$43,,_xlpm.col),
    _xlpm.titres, INDEX('Calendrier 2026-2027'!$D$13:$BD$43,,_xlpm.col),
    _xlpm.r, _xlfn.XLOOKUP(_xlpm.d, _xlpm.dates, _xlpm.titres),
    IF(_xlpm.r=0,"",_xlpm.r)
)</f>
        <v/>
      </c>
      <c r="E11" t="str">
        <f t="shared" si="2"/>
        <v/>
      </c>
      <c r="F11" t="str">
        <f>_xlfn.XLOOKUP('Fiche formation'!$C$8,SitesFormations[Site de formation principal],SitesFormations[Mail pour assiduité],"")</f>
        <v>cfa-ensuplr-upvd@umontpellier.fr</v>
      </c>
      <c r="G11" t="s">
        <v>140</v>
      </c>
      <c r="H11" t="str">
        <f>_xlfn.TEXTJOIN(" ",TRUE,
'Fiche formation'!$C$18,
_xlfn.SWITCH('Fiche formation'!$C$18,"DNO","2A","DE AUDIO","3A",
_xlfn.SWITCH('Fiche formation'!$C$15,"DEUST","2A","DSCG","2A","MASTER","2A","BUT","3A","DCG","3A","LG","3A","LP","3A","INGE","3A",""))
)</f>
        <v>M CHPS 2A</v>
      </c>
    </row>
    <row r="12" spans="1:11" x14ac:dyDescent="0.3">
      <c r="A12" s="1">
        <f t="shared" si="3"/>
        <v>46240</v>
      </c>
      <c r="B12" t="str">
        <f t="shared" si="0"/>
        <v/>
      </c>
      <c r="C12" t="str">
        <f t="shared" si="1"/>
        <v/>
      </c>
      <c r="D12" s="12" t="str" cm="1">
        <f t="array" ref="D12">_xlfn.LET(
    _xlpm.d, A12,
    _xlpm.debut, DATE(2026,8,1),
    _xlpm.m, DATEDIF(_xlpm.debut, _xlpm.d, "m"),
    _xlpm.col, 1 + _xlpm.m*3,
    _xlpm.dates, INDEX('Calendrier 2026-2027'!$C$13:$BC$43,,_xlpm.col),
    _xlpm.titres, INDEX('Calendrier 2026-2027'!$D$13:$BD$43,,_xlpm.col),
    _xlpm.r, _xlfn.XLOOKUP(_xlpm.d, _xlpm.dates, _xlpm.titres),
    IF(_xlpm.r=0,"",_xlpm.r)
)</f>
        <v/>
      </c>
      <c r="E12" t="str">
        <f t="shared" si="2"/>
        <v/>
      </c>
      <c r="F12" t="str">
        <f>_xlfn.XLOOKUP('Fiche formation'!$C$8,SitesFormations[Site de formation principal],SitesFormations[Mail pour assiduité],"")</f>
        <v>cfa-ensuplr-upvd@umontpellier.fr</v>
      </c>
      <c r="G12" t="s">
        <v>140</v>
      </c>
      <c r="H12" t="str">
        <f>_xlfn.TEXTJOIN(" ",TRUE,
'Fiche formation'!$C$18,
_xlfn.SWITCH('Fiche formation'!$C$18,"DNO","2A","DE AUDIO","3A",
_xlfn.SWITCH('Fiche formation'!$C$15,"DEUST","2A","DSCG","2A","MASTER","2A","BUT","3A","DCG","3A","LG","3A","LP","3A","INGE","3A",""))
)</f>
        <v>M CHPS 2A</v>
      </c>
    </row>
    <row r="13" spans="1:11" x14ac:dyDescent="0.3">
      <c r="A13" s="1">
        <f t="shared" si="3"/>
        <v>46240</v>
      </c>
      <c r="B13" t="str">
        <f t="shared" si="0"/>
        <v/>
      </c>
      <c r="C13" t="str">
        <f t="shared" si="1"/>
        <v/>
      </c>
      <c r="D13" s="12" t="str" cm="1">
        <f t="array" ref="D13">_xlfn.LET(
    _xlpm.d, A13,
    _xlpm.debut, DATE(2026,8,1),
    _xlpm.m, DATEDIF(_xlpm.debut, _xlpm.d, "m"),
    _xlpm.col, 1 + _xlpm.m*3,
    _xlpm.dates, INDEX('Calendrier 2026-2027'!$C$13:$BC$43,,_xlpm.col),
    _xlpm.titres, INDEX('Calendrier 2026-2027'!$D$13:$BD$43,,_xlpm.col),
    _xlpm.r, _xlfn.XLOOKUP(_xlpm.d, _xlpm.dates, _xlpm.titres),
    IF(_xlpm.r=0,"",_xlpm.r)
)</f>
        <v/>
      </c>
      <c r="E13" t="str">
        <f t="shared" si="2"/>
        <v/>
      </c>
      <c r="F13" t="str">
        <f>_xlfn.XLOOKUP('Fiche formation'!$C$8,SitesFormations[Site de formation principal],SitesFormations[Mail pour assiduité],"")</f>
        <v>cfa-ensuplr-upvd@umontpellier.fr</v>
      </c>
      <c r="G13" t="s">
        <v>140</v>
      </c>
      <c r="H13" t="str">
        <f>_xlfn.TEXTJOIN(" ",TRUE,
'Fiche formation'!$C$18,
_xlfn.SWITCH('Fiche formation'!$C$18,"DNO","2A","DE AUDIO","3A",
_xlfn.SWITCH('Fiche formation'!$C$15,"DEUST","2A","DSCG","2A","MASTER","2A","BUT","3A","DCG","3A","LG","3A","LP","3A","INGE","3A",""))
)</f>
        <v>M CHPS 2A</v>
      </c>
    </row>
    <row r="14" spans="1:11" x14ac:dyDescent="0.3">
      <c r="A14" s="1">
        <f t="shared" si="3"/>
        <v>46241</v>
      </c>
      <c r="B14" t="str">
        <f t="shared" si="0"/>
        <v/>
      </c>
      <c r="C14" t="str">
        <f t="shared" si="1"/>
        <v/>
      </c>
      <c r="D14" s="12" t="str" cm="1">
        <f t="array" ref="D14">_xlfn.LET(
    _xlpm.d, A14,
    _xlpm.debut, DATE(2026,8,1),
    _xlpm.m, DATEDIF(_xlpm.debut, _xlpm.d, "m"),
    _xlpm.col, 1 + _xlpm.m*3,
    _xlpm.dates, INDEX('Calendrier 2026-2027'!$C$13:$BC$43,,_xlpm.col),
    _xlpm.titres, INDEX('Calendrier 2026-2027'!$D$13:$BD$43,,_xlpm.col),
    _xlpm.r, _xlfn.XLOOKUP(_xlpm.d, _xlpm.dates, _xlpm.titres),
    IF(_xlpm.r=0,"",_xlpm.r)
)</f>
        <v/>
      </c>
      <c r="E14" t="str">
        <f t="shared" si="2"/>
        <v/>
      </c>
      <c r="F14" t="str">
        <f>_xlfn.XLOOKUP('Fiche formation'!$C$8,SitesFormations[Site de formation principal],SitesFormations[Mail pour assiduité],"")</f>
        <v>cfa-ensuplr-upvd@umontpellier.fr</v>
      </c>
      <c r="G14" t="s">
        <v>140</v>
      </c>
      <c r="H14" t="str">
        <f>_xlfn.TEXTJOIN(" ",TRUE,
'Fiche formation'!$C$18,
_xlfn.SWITCH('Fiche formation'!$C$18,"DNO","2A","DE AUDIO","3A",
_xlfn.SWITCH('Fiche formation'!$C$15,"DEUST","2A","DSCG","2A","MASTER","2A","BUT","3A","DCG","3A","LG","3A","LP","3A","INGE","3A",""))
)</f>
        <v>M CHPS 2A</v>
      </c>
    </row>
    <row r="15" spans="1:11" x14ac:dyDescent="0.3">
      <c r="A15" s="1">
        <f t="shared" si="3"/>
        <v>46241</v>
      </c>
      <c r="B15" t="str">
        <f t="shared" si="0"/>
        <v/>
      </c>
      <c r="C15" t="str">
        <f t="shared" si="1"/>
        <v/>
      </c>
      <c r="D15" s="12" t="str" cm="1">
        <f t="array" ref="D15">_xlfn.LET(
    _xlpm.d, A15,
    _xlpm.debut, DATE(2026,8,1),
    _xlpm.m, DATEDIF(_xlpm.debut, _xlpm.d, "m"),
    _xlpm.col, 1 + _xlpm.m*3,
    _xlpm.dates, INDEX('Calendrier 2026-2027'!$C$13:$BC$43,,_xlpm.col),
    _xlpm.titres, INDEX('Calendrier 2026-2027'!$D$13:$BD$43,,_xlpm.col),
    _xlpm.r, _xlfn.XLOOKUP(_xlpm.d, _xlpm.dates, _xlpm.titres),
    IF(_xlpm.r=0,"",_xlpm.r)
)</f>
        <v/>
      </c>
      <c r="E15" t="str">
        <f t="shared" si="2"/>
        <v/>
      </c>
      <c r="F15" t="str">
        <f>_xlfn.XLOOKUP('Fiche formation'!$C$8,SitesFormations[Site de formation principal],SitesFormations[Mail pour assiduité],"")</f>
        <v>cfa-ensuplr-upvd@umontpellier.fr</v>
      </c>
      <c r="G15" t="s">
        <v>140</v>
      </c>
      <c r="H15" t="str">
        <f>_xlfn.TEXTJOIN(" ",TRUE,
'Fiche formation'!$C$18,
_xlfn.SWITCH('Fiche formation'!$C$18,"DNO","2A","DE AUDIO","3A",
_xlfn.SWITCH('Fiche formation'!$C$15,"DEUST","2A","DSCG","2A","MASTER","2A","BUT","3A","DCG","3A","LG","3A","LP","3A","INGE","3A",""))
)</f>
        <v>M CHPS 2A</v>
      </c>
    </row>
    <row r="16" spans="1:11" x14ac:dyDescent="0.3">
      <c r="A16" s="1">
        <f t="shared" si="3"/>
        <v>46242</v>
      </c>
      <c r="B16" t="str">
        <f t="shared" si="0"/>
        <v/>
      </c>
      <c r="C16" t="str">
        <f t="shared" si="1"/>
        <v/>
      </c>
      <c r="D16" s="12" t="str" cm="1">
        <f t="array" ref="D16">_xlfn.LET(
    _xlpm.d, A16,
    _xlpm.debut, DATE(2026,8,1),
    _xlpm.m, DATEDIF(_xlpm.debut, _xlpm.d, "m"),
    _xlpm.col, 1 + _xlpm.m*3,
    _xlpm.dates, INDEX('Calendrier 2026-2027'!$C$13:$BC$43,,_xlpm.col),
    _xlpm.titres, INDEX('Calendrier 2026-2027'!$D$13:$BD$43,,_xlpm.col),
    _xlpm.r, _xlfn.XLOOKUP(_xlpm.d, _xlpm.dates, _xlpm.titres),
    IF(_xlpm.r=0,"",_xlpm.r)
)</f>
        <v/>
      </c>
      <c r="E16" t="str">
        <f t="shared" si="2"/>
        <v/>
      </c>
      <c r="F16" t="str">
        <f>_xlfn.XLOOKUP('Fiche formation'!$C$8,SitesFormations[Site de formation principal],SitesFormations[Mail pour assiduité],"")</f>
        <v>cfa-ensuplr-upvd@umontpellier.fr</v>
      </c>
      <c r="G16" t="s">
        <v>140</v>
      </c>
      <c r="H16" t="str">
        <f>_xlfn.TEXTJOIN(" ",TRUE,
'Fiche formation'!$C$18,
_xlfn.SWITCH('Fiche formation'!$C$18,"DNO","2A","DE AUDIO","3A",
_xlfn.SWITCH('Fiche formation'!$C$15,"DEUST","2A","DSCG","2A","MASTER","2A","BUT","3A","DCG","3A","LG","3A","LP","3A","INGE","3A",""))
)</f>
        <v>M CHPS 2A</v>
      </c>
    </row>
    <row r="17" spans="1:8" x14ac:dyDescent="0.3">
      <c r="A17" s="1">
        <f t="shared" si="3"/>
        <v>46242</v>
      </c>
      <c r="B17" t="str">
        <f t="shared" si="0"/>
        <v/>
      </c>
      <c r="C17" t="str">
        <f t="shared" si="1"/>
        <v/>
      </c>
      <c r="D17" s="12" t="str" cm="1">
        <f t="array" ref="D17">_xlfn.LET(
    _xlpm.d, A17,
    _xlpm.debut, DATE(2026,8,1),
    _xlpm.m, DATEDIF(_xlpm.debut, _xlpm.d, "m"),
    _xlpm.col, 1 + _xlpm.m*3,
    _xlpm.dates, INDEX('Calendrier 2026-2027'!$C$13:$BC$43,,_xlpm.col),
    _xlpm.titres, INDEX('Calendrier 2026-2027'!$D$13:$BD$43,,_xlpm.col),
    _xlpm.r, _xlfn.XLOOKUP(_xlpm.d, _xlpm.dates, _xlpm.titres),
    IF(_xlpm.r=0,"",_xlpm.r)
)</f>
        <v/>
      </c>
      <c r="E17" t="str">
        <f t="shared" si="2"/>
        <v/>
      </c>
      <c r="F17" t="str">
        <f>_xlfn.XLOOKUP('Fiche formation'!$C$8,SitesFormations[Site de formation principal],SitesFormations[Mail pour assiduité],"")</f>
        <v>cfa-ensuplr-upvd@umontpellier.fr</v>
      </c>
      <c r="G17" t="s">
        <v>140</v>
      </c>
      <c r="H17" t="str">
        <f>_xlfn.TEXTJOIN(" ",TRUE,
'Fiche formation'!$C$18,
_xlfn.SWITCH('Fiche formation'!$C$18,"DNO","2A","DE AUDIO","3A",
_xlfn.SWITCH('Fiche formation'!$C$15,"DEUST","2A","DSCG","2A","MASTER","2A","BUT","3A","DCG","3A","LG","3A","LP","3A","INGE","3A",""))
)</f>
        <v>M CHPS 2A</v>
      </c>
    </row>
    <row r="18" spans="1:8" x14ac:dyDescent="0.3">
      <c r="A18" s="1">
        <f t="shared" si="3"/>
        <v>46243</v>
      </c>
      <c r="B18" t="str">
        <f t="shared" si="0"/>
        <v/>
      </c>
      <c r="C18" t="str">
        <f t="shared" si="1"/>
        <v/>
      </c>
      <c r="D18" s="12" t="str" cm="1">
        <f t="array" ref="D18">_xlfn.LET(
    _xlpm.d, A18,
    _xlpm.debut, DATE(2026,8,1),
    _xlpm.m, DATEDIF(_xlpm.debut, _xlpm.d, "m"),
    _xlpm.col, 1 + _xlpm.m*3,
    _xlpm.dates, INDEX('Calendrier 2026-2027'!$C$13:$BC$43,,_xlpm.col),
    _xlpm.titres, INDEX('Calendrier 2026-2027'!$D$13:$BD$43,,_xlpm.col),
    _xlpm.r, _xlfn.XLOOKUP(_xlpm.d, _xlpm.dates, _xlpm.titres),
    IF(_xlpm.r=0,"",_xlpm.r)
)</f>
        <v/>
      </c>
      <c r="E18" t="str">
        <f t="shared" si="2"/>
        <v/>
      </c>
      <c r="F18" t="str">
        <f>_xlfn.XLOOKUP('Fiche formation'!$C$8,SitesFormations[Site de formation principal],SitesFormations[Mail pour assiduité],"")</f>
        <v>cfa-ensuplr-upvd@umontpellier.fr</v>
      </c>
      <c r="G18" t="s">
        <v>140</v>
      </c>
      <c r="H18" t="str">
        <f>_xlfn.TEXTJOIN(" ",TRUE,
'Fiche formation'!$C$18,
_xlfn.SWITCH('Fiche formation'!$C$18,"DNO","2A","DE AUDIO","3A",
_xlfn.SWITCH('Fiche formation'!$C$15,"DEUST","2A","DSCG","2A","MASTER","2A","BUT","3A","DCG","3A","LG","3A","LP","3A","INGE","3A",""))
)</f>
        <v>M CHPS 2A</v>
      </c>
    </row>
    <row r="19" spans="1:8" x14ac:dyDescent="0.3">
      <c r="A19" s="1">
        <f t="shared" si="3"/>
        <v>46243</v>
      </c>
      <c r="B19" t="str">
        <f t="shared" si="0"/>
        <v/>
      </c>
      <c r="C19" t="str">
        <f t="shared" si="1"/>
        <v/>
      </c>
      <c r="D19" s="12" t="str" cm="1">
        <f t="array" ref="D19">_xlfn.LET(
    _xlpm.d, A19,
    _xlpm.debut, DATE(2026,8,1),
    _xlpm.m, DATEDIF(_xlpm.debut, _xlpm.d, "m"),
    _xlpm.col, 1 + _xlpm.m*3,
    _xlpm.dates, INDEX('Calendrier 2026-2027'!$C$13:$BC$43,,_xlpm.col),
    _xlpm.titres, INDEX('Calendrier 2026-2027'!$D$13:$BD$43,,_xlpm.col),
    _xlpm.r, _xlfn.XLOOKUP(_xlpm.d, _xlpm.dates, _xlpm.titres),
    IF(_xlpm.r=0,"",_xlpm.r)
)</f>
        <v/>
      </c>
      <c r="E19" t="str">
        <f t="shared" si="2"/>
        <v/>
      </c>
      <c r="F19" t="str">
        <f>_xlfn.XLOOKUP('Fiche formation'!$C$8,SitesFormations[Site de formation principal],SitesFormations[Mail pour assiduité],"")</f>
        <v>cfa-ensuplr-upvd@umontpellier.fr</v>
      </c>
      <c r="G19" t="s">
        <v>140</v>
      </c>
      <c r="H19" t="str">
        <f>_xlfn.TEXTJOIN(" ",TRUE,
'Fiche formation'!$C$18,
_xlfn.SWITCH('Fiche formation'!$C$18,"DNO","2A","DE AUDIO","3A",
_xlfn.SWITCH('Fiche formation'!$C$15,"DEUST","2A","DSCG","2A","MASTER","2A","BUT","3A","DCG","3A","LG","3A","LP","3A","INGE","3A",""))
)</f>
        <v>M CHPS 2A</v>
      </c>
    </row>
    <row r="20" spans="1:8" x14ac:dyDescent="0.3">
      <c r="A20" s="1">
        <f t="shared" si="3"/>
        <v>46244</v>
      </c>
      <c r="B20" t="str">
        <f t="shared" si="0"/>
        <v/>
      </c>
      <c r="C20" t="str">
        <f t="shared" si="1"/>
        <v/>
      </c>
      <c r="D20" s="12" t="str" cm="1">
        <f t="array" ref="D20">_xlfn.LET(
    _xlpm.d, A20,
    _xlpm.debut, DATE(2026,8,1),
    _xlpm.m, DATEDIF(_xlpm.debut, _xlpm.d, "m"),
    _xlpm.col, 1 + _xlpm.m*3,
    _xlpm.dates, INDEX('Calendrier 2026-2027'!$C$13:$BC$43,,_xlpm.col),
    _xlpm.titres, INDEX('Calendrier 2026-2027'!$D$13:$BD$43,,_xlpm.col),
    _xlpm.r, _xlfn.XLOOKUP(_xlpm.d, _xlpm.dates, _xlpm.titres),
    IF(_xlpm.r=0,"",_xlpm.r)
)</f>
        <v/>
      </c>
      <c r="E20" t="str">
        <f t="shared" si="2"/>
        <v/>
      </c>
      <c r="F20" t="str">
        <f>_xlfn.XLOOKUP('Fiche formation'!$C$8,SitesFormations[Site de formation principal],SitesFormations[Mail pour assiduité],"")</f>
        <v>cfa-ensuplr-upvd@umontpellier.fr</v>
      </c>
      <c r="G20" t="s">
        <v>140</v>
      </c>
      <c r="H20" t="str">
        <f>_xlfn.TEXTJOIN(" ",TRUE,
'Fiche formation'!$C$18,
_xlfn.SWITCH('Fiche formation'!$C$18,"DNO","2A","DE AUDIO","3A",
_xlfn.SWITCH('Fiche formation'!$C$15,"DEUST","2A","DSCG","2A","MASTER","2A","BUT","3A","DCG","3A","LG","3A","LP","3A","INGE","3A",""))
)</f>
        <v>M CHPS 2A</v>
      </c>
    </row>
    <row r="21" spans="1:8" x14ac:dyDescent="0.3">
      <c r="A21" s="1">
        <f t="shared" si="3"/>
        <v>46244</v>
      </c>
      <c r="B21" t="str">
        <f t="shared" si="0"/>
        <v/>
      </c>
      <c r="C21" t="str">
        <f t="shared" si="1"/>
        <v/>
      </c>
      <c r="D21" s="12" t="str" cm="1">
        <f t="array" ref="D21">_xlfn.LET(
    _xlpm.d, A21,
    _xlpm.debut, DATE(2026,8,1),
    _xlpm.m, DATEDIF(_xlpm.debut, _xlpm.d, "m"),
    _xlpm.col, 1 + _xlpm.m*3,
    _xlpm.dates, INDEX('Calendrier 2026-2027'!$C$13:$BC$43,,_xlpm.col),
    _xlpm.titres, INDEX('Calendrier 2026-2027'!$D$13:$BD$43,,_xlpm.col),
    _xlpm.r, _xlfn.XLOOKUP(_xlpm.d, _xlpm.dates, _xlpm.titres),
    IF(_xlpm.r=0,"",_xlpm.r)
)</f>
        <v/>
      </c>
      <c r="E21" t="str">
        <f t="shared" si="2"/>
        <v/>
      </c>
      <c r="F21" t="str">
        <f>_xlfn.XLOOKUP('Fiche formation'!$C$8,SitesFormations[Site de formation principal],SitesFormations[Mail pour assiduité],"")</f>
        <v>cfa-ensuplr-upvd@umontpellier.fr</v>
      </c>
      <c r="G21" t="s">
        <v>140</v>
      </c>
      <c r="H21" t="str">
        <f>_xlfn.TEXTJOIN(" ",TRUE,
'Fiche formation'!$C$18,
_xlfn.SWITCH('Fiche formation'!$C$18,"DNO","2A","DE AUDIO","3A",
_xlfn.SWITCH('Fiche formation'!$C$15,"DEUST","2A","DSCG","2A","MASTER","2A","BUT","3A","DCG","3A","LG","3A","LP","3A","INGE","3A",""))
)</f>
        <v>M CHPS 2A</v>
      </c>
    </row>
    <row r="22" spans="1:8" x14ac:dyDescent="0.3">
      <c r="A22" s="1">
        <f t="shared" si="3"/>
        <v>46245</v>
      </c>
      <c r="B22" t="str">
        <f t="shared" si="0"/>
        <v/>
      </c>
      <c r="C22" t="str">
        <f t="shared" si="1"/>
        <v/>
      </c>
      <c r="D22" s="12" t="str" cm="1">
        <f t="array" ref="D22">_xlfn.LET(
    _xlpm.d, A22,
    _xlpm.debut, DATE(2026,8,1),
    _xlpm.m, DATEDIF(_xlpm.debut, _xlpm.d, "m"),
    _xlpm.col, 1 + _xlpm.m*3,
    _xlpm.dates, INDEX('Calendrier 2026-2027'!$C$13:$BC$43,,_xlpm.col),
    _xlpm.titres, INDEX('Calendrier 2026-2027'!$D$13:$BD$43,,_xlpm.col),
    _xlpm.r, _xlfn.XLOOKUP(_xlpm.d, _xlpm.dates, _xlpm.titres),
    IF(_xlpm.r=0,"",_xlpm.r)
)</f>
        <v/>
      </c>
      <c r="E22" t="str">
        <f t="shared" si="2"/>
        <v/>
      </c>
      <c r="F22" t="str">
        <f>_xlfn.XLOOKUP('Fiche formation'!$C$8,SitesFormations[Site de formation principal],SitesFormations[Mail pour assiduité],"")</f>
        <v>cfa-ensuplr-upvd@umontpellier.fr</v>
      </c>
      <c r="G22" t="s">
        <v>140</v>
      </c>
      <c r="H22" t="str">
        <f>_xlfn.TEXTJOIN(" ",TRUE,
'Fiche formation'!$C$18,
_xlfn.SWITCH('Fiche formation'!$C$18,"DNO","2A","DE AUDIO","3A",
_xlfn.SWITCH('Fiche formation'!$C$15,"DEUST","2A","DSCG","2A","MASTER","2A","BUT","3A","DCG","3A","LG","3A","LP","3A","INGE","3A",""))
)</f>
        <v>M CHPS 2A</v>
      </c>
    </row>
    <row r="23" spans="1:8" x14ac:dyDescent="0.3">
      <c r="A23" s="1">
        <f t="shared" si="3"/>
        <v>46245</v>
      </c>
      <c r="B23" t="str">
        <f t="shared" si="0"/>
        <v/>
      </c>
      <c r="C23" t="str">
        <f t="shared" si="1"/>
        <v/>
      </c>
      <c r="D23" s="12" t="str" cm="1">
        <f t="array" ref="D23">_xlfn.LET(
    _xlpm.d, A23,
    _xlpm.debut, DATE(2026,8,1),
    _xlpm.m, DATEDIF(_xlpm.debut, _xlpm.d, "m"),
    _xlpm.col, 1 + _xlpm.m*3,
    _xlpm.dates, INDEX('Calendrier 2026-2027'!$C$13:$BC$43,,_xlpm.col),
    _xlpm.titres, INDEX('Calendrier 2026-2027'!$D$13:$BD$43,,_xlpm.col),
    _xlpm.r, _xlfn.XLOOKUP(_xlpm.d, _xlpm.dates, _xlpm.titres),
    IF(_xlpm.r=0,"",_xlpm.r)
)</f>
        <v/>
      </c>
      <c r="E23" t="str">
        <f t="shared" si="2"/>
        <v/>
      </c>
      <c r="F23" t="str">
        <f>_xlfn.XLOOKUP('Fiche formation'!$C$8,SitesFormations[Site de formation principal],SitesFormations[Mail pour assiduité],"")</f>
        <v>cfa-ensuplr-upvd@umontpellier.fr</v>
      </c>
      <c r="G23" t="s">
        <v>140</v>
      </c>
      <c r="H23" t="str">
        <f>_xlfn.TEXTJOIN(" ",TRUE,
'Fiche formation'!$C$18,
_xlfn.SWITCH('Fiche formation'!$C$18,"DNO","2A","DE AUDIO","3A",
_xlfn.SWITCH('Fiche formation'!$C$15,"DEUST","2A","DSCG","2A","MASTER","2A","BUT","3A","DCG","3A","LG","3A","LP","3A","INGE","3A",""))
)</f>
        <v>M CHPS 2A</v>
      </c>
    </row>
    <row r="24" spans="1:8" x14ac:dyDescent="0.3">
      <c r="A24" s="1">
        <f t="shared" si="3"/>
        <v>46246</v>
      </c>
      <c r="B24" t="str">
        <f t="shared" si="0"/>
        <v/>
      </c>
      <c r="C24" t="str">
        <f t="shared" si="1"/>
        <v/>
      </c>
      <c r="D24" s="12" t="str" cm="1">
        <f t="array" ref="D24">_xlfn.LET(
    _xlpm.d, A24,
    _xlpm.debut, DATE(2026,8,1),
    _xlpm.m, DATEDIF(_xlpm.debut, _xlpm.d, "m"),
    _xlpm.col, 1 + _xlpm.m*3,
    _xlpm.dates, INDEX('Calendrier 2026-2027'!$C$13:$BC$43,,_xlpm.col),
    _xlpm.titres, INDEX('Calendrier 2026-2027'!$D$13:$BD$43,,_xlpm.col),
    _xlpm.r, _xlfn.XLOOKUP(_xlpm.d, _xlpm.dates, _xlpm.titres),
    IF(_xlpm.r=0,"",_xlpm.r)
)</f>
        <v/>
      </c>
      <c r="E24" t="str">
        <f t="shared" si="2"/>
        <v/>
      </c>
      <c r="F24" t="str">
        <f>_xlfn.XLOOKUP('Fiche formation'!$C$8,SitesFormations[Site de formation principal],SitesFormations[Mail pour assiduité],"")</f>
        <v>cfa-ensuplr-upvd@umontpellier.fr</v>
      </c>
      <c r="G24" t="s">
        <v>140</v>
      </c>
      <c r="H24" t="str">
        <f>_xlfn.TEXTJOIN(" ",TRUE,
'Fiche formation'!$C$18,
_xlfn.SWITCH('Fiche formation'!$C$18,"DNO","2A","DE AUDIO","3A",
_xlfn.SWITCH('Fiche formation'!$C$15,"DEUST","2A","DSCG","2A","MASTER","2A","BUT","3A","DCG","3A","LG","3A","LP","3A","INGE","3A",""))
)</f>
        <v>M CHPS 2A</v>
      </c>
    </row>
    <row r="25" spans="1:8" x14ac:dyDescent="0.3">
      <c r="A25" s="1">
        <f t="shared" si="3"/>
        <v>46246</v>
      </c>
      <c r="B25" t="str">
        <f t="shared" si="0"/>
        <v/>
      </c>
      <c r="C25" t="str">
        <f t="shared" si="1"/>
        <v/>
      </c>
      <c r="D25" s="12" t="str" cm="1">
        <f t="array" ref="D25">_xlfn.LET(
    _xlpm.d, A25,
    _xlpm.debut, DATE(2026,8,1),
    _xlpm.m, DATEDIF(_xlpm.debut, _xlpm.d, "m"),
    _xlpm.col, 1 + _xlpm.m*3,
    _xlpm.dates, INDEX('Calendrier 2026-2027'!$C$13:$BC$43,,_xlpm.col),
    _xlpm.titres, INDEX('Calendrier 2026-2027'!$D$13:$BD$43,,_xlpm.col),
    _xlpm.r, _xlfn.XLOOKUP(_xlpm.d, _xlpm.dates, _xlpm.titres),
    IF(_xlpm.r=0,"",_xlpm.r)
)</f>
        <v/>
      </c>
      <c r="E25" t="str">
        <f t="shared" si="2"/>
        <v/>
      </c>
      <c r="F25" t="str">
        <f>_xlfn.XLOOKUP('Fiche formation'!$C$8,SitesFormations[Site de formation principal],SitesFormations[Mail pour assiduité],"")</f>
        <v>cfa-ensuplr-upvd@umontpellier.fr</v>
      </c>
      <c r="G25" t="s">
        <v>140</v>
      </c>
      <c r="H25" t="str">
        <f>_xlfn.TEXTJOIN(" ",TRUE,
'Fiche formation'!$C$18,
_xlfn.SWITCH('Fiche formation'!$C$18,"DNO","2A","DE AUDIO","3A",
_xlfn.SWITCH('Fiche formation'!$C$15,"DEUST","2A","DSCG","2A","MASTER","2A","BUT","3A","DCG","3A","LG","3A","LP","3A","INGE","3A",""))
)</f>
        <v>M CHPS 2A</v>
      </c>
    </row>
    <row r="26" spans="1:8" x14ac:dyDescent="0.3">
      <c r="A26" s="1">
        <f t="shared" si="3"/>
        <v>46247</v>
      </c>
      <c r="B26" t="str">
        <f t="shared" si="0"/>
        <v/>
      </c>
      <c r="C26" t="str">
        <f t="shared" si="1"/>
        <v/>
      </c>
      <c r="D26" s="12" t="str" cm="1">
        <f t="array" ref="D26">_xlfn.LET(
    _xlpm.d, A26,
    _xlpm.debut, DATE(2026,8,1),
    _xlpm.m, DATEDIF(_xlpm.debut, _xlpm.d, "m"),
    _xlpm.col, 1 + _xlpm.m*3,
    _xlpm.dates, INDEX('Calendrier 2026-2027'!$C$13:$BC$43,,_xlpm.col),
    _xlpm.titres, INDEX('Calendrier 2026-2027'!$D$13:$BD$43,,_xlpm.col),
    _xlpm.r, _xlfn.XLOOKUP(_xlpm.d, _xlpm.dates, _xlpm.titres),
    IF(_xlpm.r=0,"",_xlpm.r)
)</f>
        <v/>
      </c>
      <c r="E26" t="str">
        <f t="shared" si="2"/>
        <v/>
      </c>
      <c r="F26" t="str">
        <f>_xlfn.XLOOKUP('Fiche formation'!$C$8,SitesFormations[Site de formation principal],SitesFormations[Mail pour assiduité],"")</f>
        <v>cfa-ensuplr-upvd@umontpellier.fr</v>
      </c>
      <c r="G26" t="s">
        <v>140</v>
      </c>
      <c r="H26" t="str">
        <f>_xlfn.TEXTJOIN(" ",TRUE,
'Fiche formation'!$C$18,
_xlfn.SWITCH('Fiche formation'!$C$18,"DNO","2A","DE AUDIO","3A",
_xlfn.SWITCH('Fiche formation'!$C$15,"DEUST","2A","DSCG","2A","MASTER","2A","BUT","3A","DCG","3A","LG","3A","LP","3A","INGE","3A",""))
)</f>
        <v>M CHPS 2A</v>
      </c>
    </row>
    <row r="27" spans="1:8" x14ac:dyDescent="0.3">
      <c r="A27" s="1">
        <f t="shared" si="3"/>
        <v>46247</v>
      </c>
      <c r="B27" t="str">
        <f t="shared" si="0"/>
        <v/>
      </c>
      <c r="C27" t="str">
        <f t="shared" si="1"/>
        <v/>
      </c>
      <c r="D27" s="12" t="str" cm="1">
        <f t="array" ref="D27">_xlfn.LET(
    _xlpm.d, A27,
    _xlpm.debut, DATE(2026,8,1),
    _xlpm.m, DATEDIF(_xlpm.debut, _xlpm.d, "m"),
    _xlpm.col, 1 + _xlpm.m*3,
    _xlpm.dates, INDEX('Calendrier 2026-2027'!$C$13:$BC$43,,_xlpm.col),
    _xlpm.titres, INDEX('Calendrier 2026-2027'!$D$13:$BD$43,,_xlpm.col),
    _xlpm.r, _xlfn.XLOOKUP(_xlpm.d, _xlpm.dates, _xlpm.titres),
    IF(_xlpm.r=0,"",_xlpm.r)
)</f>
        <v/>
      </c>
      <c r="E27" t="str">
        <f t="shared" si="2"/>
        <v/>
      </c>
      <c r="F27" t="str">
        <f>_xlfn.XLOOKUP('Fiche formation'!$C$8,SitesFormations[Site de formation principal],SitesFormations[Mail pour assiduité],"")</f>
        <v>cfa-ensuplr-upvd@umontpellier.fr</v>
      </c>
      <c r="G27" t="s">
        <v>140</v>
      </c>
      <c r="H27" t="str">
        <f>_xlfn.TEXTJOIN(" ",TRUE,
'Fiche formation'!$C$18,
_xlfn.SWITCH('Fiche formation'!$C$18,"DNO","2A","DE AUDIO","3A",
_xlfn.SWITCH('Fiche formation'!$C$15,"DEUST","2A","DSCG","2A","MASTER","2A","BUT","3A","DCG","3A","LG","3A","LP","3A","INGE","3A",""))
)</f>
        <v>M CHPS 2A</v>
      </c>
    </row>
    <row r="28" spans="1:8" x14ac:dyDescent="0.3">
      <c r="A28" s="1">
        <f t="shared" si="3"/>
        <v>46248</v>
      </c>
      <c r="B28" t="str">
        <f t="shared" si="0"/>
        <v/>
      </c>
      <c r="C28" t="str">
        <f t="shared" si="1"/>
        <v/>
      </c>
      <c r="D28" s="12" t="str" cm="1">
        <f t="array" ref="D28">_xlfn.LET(
    _xlpm.d, A28,
    _xlpm.debut, DATE(2026,8,1),
    _xlpm.m, DATEDIF(_xlpm.debut, _xlpm.d, "m"),
    _xlpm.col, 1 + _xlpm.m*3,
    _xlpm.dates, INDEX('Calendrier 2026-2027'!$C$13:$BC$43,,_xlpm.col),
    _xlpm.titres, INDEX('Calendrier 2026-2027'!$D$13:$BD$43,,_xlpm.col),
    _xlpm.r, _xlfn.XLOOKUP(_xlpm.d, _xlpm.dates, _xlpm.titres),
    IF(_xlpm.r=0,"",_xlpm.r)
)</f>
        <v/>
      </c>
      <c r="E28" t="str">
        <f t="shared" si="2"/>
        <v/>
      </c>
      <c r="F28" t="str">
        <f>_xlfn.XLOOKUP('Fiche formation'!$C$8,SitesFormations[Site de formation principal],SitesFormations[Mail pour assiduité],"")</f>
        <v>cfa-ensuplr-upvd@umontpellier.fr</v>
      </c>
      <c r="G28" t="s">
        <v>140</v>
      </c>
      <c r="H28" t="str">
        <f>_xlfn.TEXTJOIN(" ",TRUE,
'Fiche formation'!$C$18,
_xlfn.SWITCH('Fiche formation'!$C$18,"DNO","2A","DE AUDIO","3A",
_xlfn.SWITCH('Fiche formation'!$C$15,"DEUST","2A","DSCG","2A","MASTER","2A","BUT","3A","DCG","3A","LG","3A","LP","3A","INGE","3A",""))
)</f>
        <v>M CHPS 2A</v>
      </c>
    </row>
    <row r="29" spans="1:8" x14ac:dyDescent="0.3">
      <c r="A29" s="1">
        <f t="shared" si="3"/>
        <v>46248</v>
      </c>
      <c r="B29" t="str">
        <f t="shared" si="0"/>
        <v/>
      </c>
      <c r="C29" t="str">
        <f t="shared" si="1"/>
        <v/>
      </c>
      <c r="D29" s="12" t="str" cm="1">
        <f t="array" ref="D29">_xlfn.LET(
    _xlpm.d, A29,
    _xlpm.debut, DATE(2026,8,1),
    _xlpm.m, DATEDIF(_xlpm.debut, _xlpm.d, "m"),
    _xlpm.col, 1 + _xlpm.m*3,
    _xlpm.dates, INDEX('Calendrier 2026-2027'!$C$13:$BC$43,,_xlpm.col),
    _xlpm.titres, INDEX('Calendrier 2026-2027'!$D$13:$BD$43,,_xlpm.col),
    _xlpm.r, _xlfn.XLOOKUP(_xlpm.d, _xlpm.dates, _xlpm.titres),
    IF(_xlpm.r=0,"",_xlpm.r)
)</f>
        <v/>
      </c>
      <c r="E29" t="str">
        <f t="shared" si="2"/>
        <v/>
      </c>
      <c r="F29" t="str">
        <f>_xlfn.XLOOKUP('Fiche formation'!$C$8,SitesFormations[Site de formation principal],SitesFormations[Mail pour assiduité],"")</f>
        <v>cfa-ensuplr-upvd@umontpellier.fr</v>
      </c>
      <c r="G29" t="s">
        <v>140</v>
      </c>
      <c r="H29" t="str">
        <f>_xlfn.TEXTJOIN(" ",TRUE,
'Fiche formation'!$C$18,
_xlfn.SWITCH('Fiche formation'!$C$18,"DNO","2A","DE AUDIO","3A",
_xlfn.SWITCH('Fiche formation'!$C$15,"DEUST","2A","DSCG","2A","MASTER","2A","BUT","3A","DCG","3A","LG","3A","LP","3A","INGE","3A",""))
)</f>
        <v>M CHPS 2A</v>
      </c>
    </row>
    <row r="30" spans="1:8" x14ac:dyDescent="0.3">
      <c r="A30" s="1">
        <f t="shared" si="3"/>
        <v>46249</v>
      </c>
      <c r="B30" t="str">
        <f t="shared" si="0"/>
        <v/>
      </c>
      <c r="C30" t="str">
        <f t="shared" si="1"/>
        <v/>
      </c>
      <c r="D30" s="12" t="str" cm="1">
        <f t="array" ref="D30">_xlfn.LET(
    _xlpm.d, A30,
    _xlpm.debut, DATE(2026,8,1),
    _xlpm.m, DATEDIF(_xlpm.debut, _xlpm.d, "m"),
    _xlpm.col, 1 + _xlpm.m*3,
    _xlpm.dates, INDEX('Calendrier 2026-2027'!$C$13:$BC$43,,_xlpm.col),
    _xlpm.titres, INDEX('Calendrier 2026-2027'!$D$13:$BD$43,,_xlpm.col),
    _xlpm.r, _xlfn.XLOOKUP(_xlpm.d, _xlpm.dates, _xlpm.titres),
    IF(_xlpm.r=0,"",_xlpm.r)
)</f>
        <v/>
      </c>
      <c r="E30" t="str">
        <f t="shared" si="2"/>
        <v/>
      </c>
      <c r="F30" t="str">
        <f>_xlfn.XLOOKUP('Fiche formation'!$C$8,SitesFormations[Site de formation principal],SitesFormations[Mail pour assiduité],"")</f>
        <v>cfa-ensuplr-upvd@umontpellier.fr</v>
      </c>
      <c r="G30" t="s">
        <v>140</v>
      </c>
      <c r="H30" t="str">
        <f>_xlfn.TEXTJOIN(" ",TRUE,
'Fiche formation'!$C$18,
_xlfn.SWITCH('Fiche formation'!$C$18,"DNO","2A","DE AUDIO","3A",
_xlfn.SWITCH('Fiche formation'!$C$15,"DEUST","2A","DSCG","2A","MASTER","2A","BUT","3A","DCG","3A","LG","3A","LP","3A","INGE","3A",""))
)</f>
        <v>M CHPS 2A</v>
      </c>
    </row>
    <row r="31" spans="1:8" x14ac:dyDescent="0.3">
      <c r="A31" s="1">
        <f t="shared" si="3"/>
        <v>46249</v>
      </c>
      <c r="B31" t="str">
        <f t="shared" si="0"/>
        <v/>
      </c>
      <c r="C31" t="str">
        <f t="shared" si="1"/>
        <v/>
      </c>
      <c r="D31" s="12" t="str" cm="1">
        <f t="array" ref="D31">_xlfn.LET(
    _xlpm.d, A31,
    _xlpm.debut, DATE(2026,8,1),
    _xlpm.m, DATEDIF(_xlpm.debut, _xlpm.d, "m"),
    _xlpm.col, 1 + _xlpm.m*3,
    _xlpm.dates, INDEX('Calendrier 2026-2027'!$C$13:$BC$43,,_xlpm.col),
    _xlpm.titres, INDEX('Calendrier 2026-2027'!$D$13:$BD$43,,_xlpm.col),
    _xlpm.r, _xlfn.XLOOKUP(_xlpm.d, _xlpm.dates, _xlpm.titres),
    IF(_xlpm.r=0,"",_xlpm.r)
)</f>
        <v/>
      </c>
      <c r="E31" t="str">
        <f t="shared" si="2"/>
        <v/>
      </c>
      <c r="F31" t="str">
        <f>_xlfn.XLOOKUP('Fiche formation'!$C$8,SitesFormations[Site de formation principal],SitesFormations[Mail pour assiduité],"")</f>
        <v>cfa-ensuplr-upvd@umontpellier.fr</v>
      </c>
      <c r="G31" t="s">
        <v>140</v>
      </c>
      <c r="H31" t="str">
        <f>_xlfn.TEXTJOIN(" ",TRUE,
'Fiche formation'!$C$18,
_xlfn.SWITCH('Fiche formation'!$C$18,"DNO","2A","DE AUDIO","3A",
_xlfn.SWITCH('Fiche formation'!$C$15,"DEUST","2A","DSCG","2A","MASTER","2A","BUT","3A","DCG","3A","LG","3A","LP","3A","INGE","3A",""))
)</f>
        <v>M CHPS 2A</v>
      </c>
    </row>
    <row r="32" spans="1:8" x14ac:dyDescent="0.3">
      <c r="A32" s="1">
        <f t="shared" si="3"/>
        <v>46250</v>
      </c>
      <c r="B32" t="str">
        <f t="shared" si="0"/>
        <v/>
      </c>
      <c r="C32" t="str">
        <f t="shared" si="1"/>
        <v/>
      </c>
      <c r="D32" s="12" t="str" cm="1">
        <f t="array" ref="D32">_xlfn.LET(
    _xlpm.d, A32,
    _xlpm.debut, DATE(2026,8,1),
    _xlpm.m, DATEDIF(_xlpm.debut, _xlpm.d, "m"),
    _xlpm.col, 1 + _xlpm.m*3,
    _xlpm.dates, INDEX('Calendrier 2026-2027'!$C$13:$BC$43,,_xlpm.col),
    _xlpm.titres, INDEX('Calendrier 2026-2027'!$D$13:$BD$43,,_xlpm.col),
    _xlpm.r, _xlfn.XLOOKUP(_xlpm.d, _xlpm.dates, _xlpm.titres),
    IF(_xlpm.r=0,"",_xlpm.r)
)</f>
        <v/>
      </c>
      <c r="E32" t="str">
        <f t="shared" si="2"/>
        <v/>
      </c>
      <c r="F32" t="str">
        <f>_xlfn.XLOOKUP('Fiche formation'!$C$8,SitesFormations[Site de formation principal],SitesFormations[Mail pour assiduité],"")</f>
        <v>cfa-ensuplr-upvd@umontpellier.fr</v>
      </c>
      <c r="G32" t="s">
        <v>140</v>
      </c>
      <c r="H32" t="str">
        <f>_xlfn.TEXTJOIN(" ",TRUE,
'Fiche formation'!$C$18,
_xlfn.SWITCH('Fiche formation'!$C$18,"DNO","2A","DE AUDIO","3A",
_xlfn.SWITCH('Fiche formation'!$C$15,"DEUST","2A","DSCG","2A","MASTER","2A","BUT","3A","DCG","3A","LG","3A","LP","3A","INGE","3A",""))
)</f>
        <v>M CHPS 2A</v>
      </c>
    </row>
    <row r="33" spans="1:8" x14ac:dyDescent="0.3">
      <c r="A33" s="1">
        <f t="shared" si="3"/>
        <v>46250</v>
      </c>
      <c r="B33" t="str">
        <f t="shared" si="0"/>
        <v/>
      </c>
      <c r="C33" t="str">
        <f t="shared" si="1"/>
        <v/>
      </c>
      <c r="D33" s="12" t="str" cm="1">
        <f t="array" ref="D33">_xlfn.LET(
    _xlpm.d, A33,
    _xlpm.debut, DATE(2026,8,1),
    _xlpm.m, DATEDIF(_xlpm.debut, _xlpm.d, "m"),
    _xlpm.col, 1 + _xlpm.m*3,
    _xlpm.dates, INDEX('Calendrier 2026-2027'!$C$13:$BC$43,,_xlpm.col),
    _xlpm.titres, INDEX('Calendrier 2026-2027'!$D$13:$BD$43,,_xlpm.col),
    _xlpm.r, _xlfn.XLOOKUP(_xlpm.d, _xlpm.dates, _xlpm.titres),
    IF(_xlpm.r=0,"",_xlpm.r)
)</f>
        <v/>
      </c>
      <c r="E33" t="str">
        <f t="shared" si="2"/>
        <v/>
      </c>
      <c r="F33" t="str">
        <f>_xlfn.XLOOKUP('Fiche formation'!$C$8,SitesFormations[Site de formation principal],SitesFormations[Mail pour assiduité],"")</f>
        <v>cfa-ensuplr-upvd@umontpellier.fr</v>
      </c>
      <c r="G33" t="s">
        <v>140</v>
      </c>
      <c r="H33" t="str">
        <f>_xlfn.TEXTJOIN(" ",TRUE,
'Fiche formation'!$C$18,
_xlfn.SWITCH('Fiche formation'!$C$18,"DNO","2A","DE AUDIO","3A",
_xlfn.SWITCH('Fiche formation'!$C$15,"DEUST","2A","DSCG","2A","MASTER","2A","BUT","3A","DCG","3A","LG","3A","LP","3A","INGE","3A",""))
)</f>
        <v>M CHPS 2A</v>
      </c>
    </row>
    <row r="34" spans="1:8" x14ac:dyDescent="0.3">
      <c r="A34" s="1">
        <f t="shared" si="3"/>
        <v>46251</v>
      </c>
      <c r="B34" t="str">
        <f t="shared" si="0"/>
        <v/>
      </c>
      <c r="C34" t="str">
        <f t="shared" si="1"/>
        <v/>
      </c>
      <c r="D34" s="12" t="str" cm="1">
        <f t="array" ref="D34">_xlfn.LET(
    _xlpm.d, A34,
    _xlpm.debut, DATE(2026,8,1),
    _xlpm.m, DATEDIF(_xlpm.debut, _xlpm.d, "m"),
    _xlpm.col, 1 + _xlpm.m*3,
    _xlpm.dates, INDEX('Calendrier 2026-2027'!$C$13:$BC$43,,_xlpm.col),
    _xlpm.titres, INDEX('Calendrier 2026-2027'!$D$13:$BD$43,,_xlpm.col),
    _xlpm.r, _xlfn.XLOOKUP(_xlpm.d, _xlpm.dates, _xlpm.titres),
    IF(_xlpm.r=0,"",_xlpm.r)
)</f>
        <v/>
      </c>
      <c r="E34" t="str">
        <f t="shared" si="2"/>
        <v/>
      </c>
      <c r="F34" t="str">
        <f>_xlfn.XLOOKUP('Fiche formation'!$C$8,SitesFormations[Site de formation principal],SitesFormations[Mail pour assiduité],"")</f>
        <v>cfa-ensuplr-upvd@umontpellier.fr</v>
      </c>
      <c r="G34" t="s">
        <v>140</v>
      </c>
      <c r="H34" t="str">
        <f>_xlfn.TEXTJOIN(" ",TRUE,
'Fiche formation'!$C$18,
_xlfn.SWITCH('Fiche formation'!$C$18,"DNO","2A","DE AUDIO","3A",
_xlfn.SWITCH('Fiche formation'!$C$15,"DEUST","2A","DSCG","2A","MASTER","2A","BUT","3A","DCG","3A","LG","3A","LP","3A","INGE","3A",""))
)</f>
        <v>M CHPS 2A</v>
      </c>
    </row>
    <row r="35" spans="1:8" x14ac:dyDescent="0.3">
      <c r="A35" s="1">
        <f t="shared" si="3"/>
        <v>46251</v>
      </c>
      <c r="B35" t="str">
        <f t="shared" si="0"/>
        <v/>
      </c>
      <c r="C35" t="str">
        <f t="shared" si="1"/>
        <v/>
      </c>
      <c r="D35" s="12" t="str" cm="1">
        <f t="array" ref="D35">_xlfn.LET(
    _xlpm.d, A35,
    _xlpm.debut, DATE(2026,8,1),
    _xlpm.m, DATEDIF(_xlpm.debut, _xlpm.d, "m"),
    _xlpm.col, 1 + _xlpm.m*3,
    _xlpm.dates, INDEX('Calendrier 2026-2027'!$C$13:$BC$43,,_xlpm.col),
    _xlpm.titres, INDEX('Calendrier 2026-2027'!$D$13:$BD$43,,_xlpm.col),
    _xlpm.r, _xlfn.XLOOKUP(_xlpm.d, _xlpm.dates, _xlpm.titres),
    IF(_xlpm.r=0,"",_xlpm.r)
)</f>
        <v/>
      </c>
      <c r="E35" t="str">
        <f t="shared" si="2"/>
        <v/>
      </c>
      <c r="F35" t="str">
        <f>_xlfn.XLOOKUP('Fiche formation'!$C$8,SitesFormations[Site de formation principal],SitesFormations[Mail pour assiduité],"")</f>
        <v>cfa-ensuplr-upvd@umontpellier.fr</v>
      </c>
      <c r="G35" t="s">
        <v>140</v>
      </c>
      <c r="H35" t="str">
        <f>_xlfn.TEXTJOIN(" ",TRUE,
'Fiche formation'!$C$18,
_xlfn.SWITCH('Fiche formation'!$C$18,"DNO","2A","DE AUDIO","3A",
_xlfn.SWITCH('Fiche formation'!$C$15,"DEUST","2A","DSCG","2A","MASTER","2A","BUT","3A","DCG","3A","LG","3A","LP","3A","INGE","3A",""))
)</f>
        <v>M CHPS 2A</v>
      </c>
    </row>
    <row r="36" spans="1:8" x14ac:dyDescent="0.3">
      <c r="A36" s="1">
        <f t="shared" si="3"/>
        <v>46252</v>
      </c>
      <c r="B36" t="str">
        <f t="shared" si="0"/>
        <v/>
      </c>
      <c r="C36" t="str">
        <f t="shared" si="1"/>
        <v/>
      </c>
      <c r="D36" s="12" t="str" cm="1">
        <f t="array" ref="D36">_xlfn.LET(
    _xlpm.d, A36,
    _xlpm.debut, DATE(2026,8,1),
    _xlpm.m, DATEDIF(_xlpm.debut, _xlpm.d, "m"),
    _xlpm.col, 1 + _xlpm.m*3,
    _xlpm.dates, INDEX('Calendrier 2026-2027'!$C$13:$BC$43,,_xlpm.col),
    _xlpm.titres, INDEX('Calendrier 2026-2027'!$D$13:$BD$43,,_xlpm.col),
    _xlpm.r, _xlfn.XLOOKUP(_xlpm.d, _xlpm.dates, _xlpm.titres),
    IF(_xlpm.r=0,"",_xlpm.r)
)</f>
        <v/>
      </c>
      <c r="E36" t="str">
        <f t="shared" si="2"/>
        <v/>
      </c>
      <c r="F36" t="str">
        <f>_xlfn.XLOOKUP('Fiche formation'!$C$8,SitesFormations[Site de formation principal],SitesFormations[Mail pour assiduité],"")</f>
        <v>cfa-ensuplr-upvd@umontpellier.fr</v>
      </c>
      <c r="G36" t="s">
        <v>140</v>
      </c>
      <c r="H36" t="str">
        <f>_xlfn.TEXTJOIN(" ",TRUE,
'Fiche formation'!$C$18,
_xlfn.SWITCH('Fiche formation'!$C$18,"DNO","2A","DE AUDIO","3A",
_xlfn.SWITCH('Fiche formation'!$C$15,"DEUST","2A","DSCG","2A","MASTER","2A","BUT","3A","DCG","3A","LG","3A","LP","3A","INGE","3A",""))
)</f>
        <v>M CHPS 2A</v>
      </c>
    </row>
    <row r="37" spans="1:8" x14ac:dyDescent="0.3">
      <c r="A37" s="1">
        <f t="shared" si="3"/>
        <v>46252</v>
      </c>
      <c r="B37" t="str">
        <f t="shared" si="0"/>
        <v/>
      </c>
      <c r="C37" t="str">
        <f t="shared" si="1"/>
        <v/>
      </c>
      <c r="D37" s="12" t="str" cm="1">
        <f t="array" ref="D37">_xlfn.LET(
    _xlpm.d, A37,
    _xlpm.debut, DATE(2026,8,1),
    _xlpm.m, DATEDIF(_xlpm.debut, _xlpm.d, "m"),
    _xlpm.col, 1 + _xlpm.m*3,
    _xlpm.dates, INDEX('Calendrier 2026-2027'!$C$13:$BC$43,,_xlpm.col),
    _xlpm.titres, INDEX('Calendrier 2026-2027'!$D$13:$BD$43,,_xlpm.col),
    _xlpm.r, _xlfn.XLOOKUP(_xlpm.d, _xlpm.dates, _xlpm.titres),
    IF(_xlpm.r=0,"",_xlpm.r)
)</f>
        <v/>
      </c>
      <c r="E37" t="str">
        <f t="shared" si="2"/>
        <v/>
      </c>
      <c r="F37" t="str">
        <f>_xlfn.XLOOKUP('Fiche formation'!$C$8,SitesFormations[Site de formation principal],SitesFormations[Mail pour assiduité],"")</f>
        <v>cfa-ensuplr-upvd@umontpellier.fr</v>
      </c>
      <c r="G37" t="s">
        <v>140</v>
      </c>
      <c r="H37" t="str">
        <f>_xlfn.TEXTJOIN(" ",TRUE,
'Fiche formation'!$C$18,
_xlfn.SWITCH('Fiche formation'!$C$18,"DNO","2A","DE AUDIO","3A",
_xlfn.SWITCH('Fiche formation'!$C$15,"DEUST","2A","DSCG","2A","MASTER","2A","BUT","3A","DCG","3A","LG","3A","LP","3A","INGE","3A",""))
)</f>
        <v>M CHPS 2A</v>
      </c>
    </row>
    <row r="38" spans="1:8" x14ac:dyDescent="0.3">
      <c r="A38" s="1">
        <f t="shared" si="3"/>
        <v>46253</v>
      </c>
      <c r="B38" t="str">
        <f t="shared" si="0"/>
        <v/>
      </c>
      <c r="C38" t="str">
        <f t="shared" si="1"/>
        <v/>
      </c>
      <c r="D38" s="12" t="str" cm="1">
        <f t="array" ref="D38">_xlfn.LET(
    _xlpm.d, A38,
    _xlpm.debut, DATE(2026,8,1),
    _xlpm.m, DATEDIF(_xlpm.debut, _xlpm.d, "m"),
    _xlpm.col, 1 + _xlpm.m*3,
    _xlpm.dates, INDEX('Calendrier 2026-2027'!$C$13:$BC$43,,_xlpm.col),
    _xlpm.titres, INDEX('Calendrier 2026-2027'!$D$13:$BD$43,,_xlpm.col),
    _xlpm.r, _xlfn.XLOOKUP(_xlpm.d, _xlpm.dates, _xlpm.titres),
    IF(_xlpm.r=0,"",_xlpm.r)
)</f>
        <v/>
      </c>
      <c r="E38" t="str">
        <f t="shared" si="2"/>
        <v/>
      </c>
      <c r="F38" t="str">
        <f>_xlfn.XLOOKUP('Fiche formation'!$C$8,SitesFormations[Site de formation principal],SitesFormations[Mail pour assiduité],"")</f>
        <v>cfa-ensuplr-upvd@umontpellier.fr</v>
      </c>
      <c r="G38" t="s">
        <v>140</v>
      </c>
      <c r="H38" t="str">
        <f>_xlfn.TEXTJOIN(" ",TRUE,
'Fiche formation'!$C$18,
_xlfn.SWITCH('Fiche formation'!$C$18,"DNO","2A","DE AUDIO","3A",
_xlfn.SWITCH('Fiche formation'!$C$15,"DEUST","2A","DSCG","2A","MASTER","2A","BUT","3A","DCG","3A","LG","3A","LP","3A","INGE","3A",""))
)</f>
        <v>M CHPS 2A</v>
      </c>
    </row>
    <row r="39" spans="1:8" x14ac:dyDescent="0.3">
      <c r="A39" s="1">
        <f t="shared" si="3"/>
        <v>46253</v>
      </c>
      <c r="B39" t="str">
        <f t="shared" si="0"/>
        <v/>
      </c>
      <c r="C39" t="str">
        <f t="shared" si="1"/>
        <v/>
      </c>
      <c r="D39" s="12" t="str" cm="1">
        <f t="array" ref="D39">_xlfn.LET(
    _xlpm.d, A39,
    _xlpm.debut, DATE(2026,8,1),
    _xlpm.m, DATEDIF(_xlpm.debut, _xlpm.d, "m"),
    _xlpm.col, 1 + _xlpm.m*3,
    _xlpm.dates, INDEX('Calendrier 2026-2027'!$C$13:$BC$43,,_xlpm.col),
    _xlpm.titres, INDEX('Calendrier 2026-2027'!$D$13:$BD$43,,_xlpm.col),
    _xlpm.r, _xlfn.XLOOKUP(_xlpm.d, _xlpm.dates, _xlpm.titres),
    IF(_xlpm.r=0,"",_xlpm.r)
)</f>
        <v/>
      </c>
      <c r="E39" t="str">
        <f t="shared" si="2"/>
        <v/>
      </c>
      <c r="F39" t="str">
        <f>_xlfn.XLOOKUP('Fiche formation'!$C$8,SitesFormations[Site de formation principal],SitesFormations[Mail pour assiduité],"")</f>
        <v>cfa-ensuplr-upvd@umontpellier.fr</v>
      </c>
      <c r="G39" t="s">
        <v>140</v>
      </c>
      <c r="H39" t="str">
        <f>_xlfn.TEXTJOIN(" ",TRUE,
'Fiche formation'!$C$18,
_xlfn.SWITCH('Fiche formation'!$C$18,"DNO","2A","DE AUDIO","3A",
_xlfn.SWITCH('Fiche formation'!$C$15,"DEUST","2A","DSCG","2A","MASTER","2A","BUT","3A","DCG","3A","LG","3A","LP","3A","INGE","3A",""))
)</f>
        <v>M CHPS 2A</v>
      </c>
    </row>
    <row r="40" spans="1:8" x14ac:dyDescent="0.3">
      <c r="A40" s="1">
        <f t="shared" si="3"/>
        <v>46254</v>
      </c>
      <c r="B40" t="str">
        <f t="shared" si="0"/>
        <v/>
      </c>
      <c r="C40" t="str">
        <f t="shared" si="1"/>
        <v/>
      </c>
      <c r="D40" s="12" t="str" cm="1">
        <f t="array" ref="D40">_xlfn.LET(
    _xlpm.d, A40,
    _xlpm.debut, DATE(2026,8,1),
    _xlpm.m, DATEDIF(_xlpm.debut, _xlpm.d, "m"),
    _xlpm.col, 1 + _xlpm.m*3,
    _xlpm.dates, INDEX('Calendrier 2026-2027'!$C$13:$BC$43,,_xlpm.col),
    _xlpm.titres, INDEX('Calendrier 2026-2027'!$D$13:$BD$43,,_xlpm.col),
    _xlpm.r, _xlfn.XLOOKUP(_xlpm.d, _xlpm.dates, _xlpm.titres),
    IF(_xlpm.r=0,"",_xlpm.r)
)</f>
        <v/>
      </c>
      <c r="E40" t="str">
        <f t="shared" si="2"/>
        <v/>
      </c>
      <c r="F40" t="str">
        <f>_xlfn.XLOOKUP('Fiche formation'!$C$8,SitesFormations[Site de formation principal],SitesFormations[Mail pour assiduité],"")</f>
        <v>cfa-ensuplr-upvd@umontpellier.fr</v>
      </c>
      <c r="G40" t="s">
        <v>140</v>
      </c>
      <c r="H40" t="str">
        <f>_xlfn.TEXTJOIN(" ",TRUE,
'Fiche formation'!$C$18,
_xlfn.SWITCH('Fiche formation'!$C$18,"DNO","2A","DE AUDIO","3A",
_xlfn.SWITCH('Fiche formation'!$C$15,"DEUST","2A","DSCG","2A","MASTER","2A","BUT","3A","DCG","3A","LG","3A","LP","3A","INGE","3A",""))
)</f>
        <v>M CHPS 2A</v>
      </c>
    </row>
    <row r="41" spans="1:8" x14ac:dyDescent="0.3">
      <c r="A41" s="1">
        <f t="shared" si="3"/>
        <v>46254</v>
      </c>
      <c r="B41" t="str">
        <f t="shared" si="0"/>
        <v/>
      </c>
      <c r="C41" t="str">
        <f t="shared" si="1"/>
        <v/>
      </c>
      <c r="D41" s="12" t="str" cm="1">
        <f t="array" ref="D41">_xlfn.LET(
    _xlpm.d, A41,
    _xlpm.debut, DATE(2026,8,1),
    _xlpm.m, DATEDIF(_xlpm.debut, _xlpm.d, "m"),
    _xlpm.col, 1 + _xlpm.m*3,
    _xlpm.dates, INDEX('Calendrier 2026-2027'!$C$13:$BC$43,,_xlpm.col),
    _xlpm.titres, INDEX('Calendrier 2026-2027'!$D$13:$BD$43,,_xlpm.col),
    _xlpm.r, _xlfn.XLOOKUP(_xlpm.d, _xlpm.dates, _xlpm.titres),
    IF(_xlpm.r=0,"",_xlpm.r)
)</f>
        <v/>
      </c>
      <c r="E41" t="str">
        <f t="shared" si="2"/>
        <v/>
      </c>
      <c r="F41" t="str">
        <f>_xlfn.XLOOKUP('Fiche formation'!$C$8,SitesFormations[Site de formation principal],SitesFormations[Mail pour assiduité],"")</f>
        <v>cfa-ensuplr-upvd@umontpellier.fr</v>
      </c>
      <c r="G41" t="s">
        <v>140</v>
      </c>
      <c r="H41" t="str">
        <f>_xlfn.TEXTJOIN(" ",TRUE,
'Fiche formation'!$C$18,
_xlfn.SWITCH('Fiche formation'!$C$18,"DNO","2A","DE AUDIO","3A",
_xlfn.SWITCH('Fiche formation'!$C$15,"DEUST","2A","DSCG","2A","MASTER","2A","BUT","3A","DCG","3A","LG","3A","LP","3A","INGE","3A",""))
)</f>
        <v>M CHPS 2A</v>
      </c>
    </row>
    <row r="42" spans="1:8" x14ac:dyDescent="0.3">
      <c r="A42" s="1">
        <f t="shared" si="3"/>
        <v>46255</v>
      </c>
      <c r="B42" t="str">
        <f t="shared" si="0"/>
        <v/>
      </c>
      <c r="C42" t="str">
        <f t="shared" si="1"/>
        <v/>
      </c>
      <c r="D42" s="12" t="str" cm="1">
        <f t="array" ref="D42">_xlfn.LET(
    _xlpm.d, A42,
    _xlpm.debut, DATE(2026,8,1),
    _xlpm.m, DATEDIF(_xlpm.debut, _xlpm.d, "m"),
    _xlpm.col, 1 + _xlpm.m*3,
    _xlpm.dates, INDEX('Calendrier 2026-2027'!$C$13:$BC$43,,_xlpm.col),
    _xlpm.titres, INDEX('Calendrier 2026-2027'!$D$13:$BD$43,,_xlpm.col),
    _xlpm.r, _xlfn.XLOOKUP(_xlpm.d, _xlpm.dates, _xlpm.titres),
    IF(_xlpm.r=0,"",_xlpm.r)
)</f>
        <v/>
      </c>
      <c r="E42" t="str">
        <f t="shared" si="2"/>
        <v/>
      </c>
      <c r="F42" t="str">
        <f>_xlfn.XLOOKUP('Fiche formation'!$C$8,SitesFormations[Site de formation principal],SitesFormations[Mail pour assiduité],"")</f>
        <v>cfa-ensuplr-upvd@umontpellier.fr</v>
      </c>
      <c r="G42" t="s">
        <v>140</v>
      </c>
      <c r="H42" t="str">
        <f>_xlfn.TEXTJOIN(" ",TRUE,
'Fiche formation'!$C$18,
_xlfn.SWITCH('Fiche formation'!$C$18,"DNO","2A","DE AUDIO","3A",
_xlfn.SWITCH('Fiche formation'!$C$15,"DEUST","2A","DSCG","2A","MASTER","2A","BUT","3A","DCG","3A","LG","3A","LP","3A","INGE","3A",""))
)</f>
        <v>M CHPS 2A</v>
      </c>
    </row>
    <row r="43" spans="1:8" x14ac:dyDescent="0.3">
      <c r="A43" s="1">
        <f t="shared" si="3"/>
        <v>46255</v>
      </c>
      <c r="B43" t="str">
        <f t="shared" si="0"/>
        <v/>
      </c>
      <c r="C43" t="str">
        <f t="shared" si="1"/>
        <v/>
      </c>
      <c r="D43" s="12" t="str" cm="1">
        <f t="array" ref="D43">_xlfn.LET(
    _xlpm.d, A43,
    _xlpm.debut, DATE(2026,8,1),
    _xlpm.m, DATEDIF(_xlpm.debut, _xlpm.d, "m"),
    _xlpm.col, 1 + _xlpm.m*3,
    _xlpm.dates, INDEX('Calendrier 2026-2027'!$C$13:$BC$43,,_xlpm.col),
    _xlpm.titres, INDEX('Calendrier 2026-2027'!$D$13:$BD$43,,_xlpm.col),
    _xlpm.r, _xlfn.XLOOKUP(_xlpm.d, _xlpm.dates, _xlpm.titres),
    IF(_xlpm.r=0,"",_xlpm.r)
)</f>
        <v/>
      </c>
      <c r="E43" t="str">
        <f t="shared" si="2"/>
        <v/>
      </c>
      <c r="F43" t="str">
        <f>_xlfn.XLOOKUP('Fiche formation'!$C$8,SitesFormations[Site de formation principal],SitesFormations[Mail pour assiduité],"")</f>
        <v>cfa-ensuplr-upvd@umontpellier.fr</v>
      </c>
      <c r="G43" t="s">
        <v>140</v>
      </c>
      <c r="H43" t="str">
        <f>_xlfn.TEXTJOIN(" ",TRUE,
'Fiche formation'!$C$18,
_xlfn.SWITCH('Fiche formation'!$C$18,"DNO","2A","DE AUDIO","3A",
_xlfn.SWITCH('Fiche formation'!$C$15,"DEUST","2A","DSCG","2A","MASTER","2A","BUT","3A","DCG","3A","LG","3A","LP","3A","INGE","3A",""))
)</f>
        <v>M CHPS 2A</v>
      </c>
    </row>
    <row r="44" spans="1:8" x14ac:dyDescent="0.3">
      <c r="A44" s="1">
        <f t="shared" si="3"/>
        <v>46256</v>
      </c>
      <c r="B44" t="str">
        <f t="shared" si="0"/>
        <v/>
      </c>
      <c r="C44" t="str">
        <f t="shared" si="1"/>
        <v/>
      </c>
      <c r="D44" s="12" t="str" cm="1">
        <f t="array" ref="D44">_xlfn.LET(
    _xlpm.d, A44,
    _xlpm.debut, DATE(2026,8,1),
    _xlpm.m, DATEDIF(_xlpm.debut, _xlpm.d, "m"),
    _xlpm.col, 1 + _xlpm.m*3,
    _xlpm.dates, INDEX('Calendrier 2026-2027'!$C$13:$BC$43,,_xlpm.col),
    _xlpm.titres, INDEX('Calendrier 2026-2027'!$D$13:$BD$43,,_xlpm.col),
    _xlpm.r, _xlfn.XLOOKUP(_xlpm.d, _xlpm.dates, _xlpm.titres),
    IF(_xlpm.r=0,"",_xlpm.r)
)</f>
        <v/>
      </c>
      <c r="E44" t="str">
        <f t="shared" si="2"/>
        <v/>
      </c>
      <c r="F44" t="str">
        <f>_xlfn.XLOOKUP('Fiche formation'!$C$8,SitesFormations[Site de formation principal],SitesFormations[Mail pour assiduité],"")</f>
        <v>cfa-ensuplr-upvd@umontpellier.fr</v>
      </c>
      <c r="G44" t="s">
        <v>140</v>
      </c>
      <c r="H44" t="str">
        <f>_xlfn.TEXTJOIN(" ",TRUE,
'Fiche formation'!$C$18,
_xlfn.SWITCH('Fiche formation'!$C$18,"DNO","2A","DE AUDIO","3A",
_xlfn.SWITCH('Fiche formation'!$C$15,"DEUST","2A","DSCG","2A","MASTER","2A","BUT","3A","DCG","3A","LG","3A","LP","3A","INGE","3A",""))
)</f>
        <v>M CHPS 2A</v>
      </c>
    </row>
    <row r="45" spans="1:8" x14ac:dyDescent="0.3">
      <c r="A45" s="1">
        <f t="shared" si="3"/>
        <v>46256</v>
      </c>
      <c r="B45" t="str">
        <f t="shared" si="0"/>
        <v/>
      </c>
      <c r="C45" t="str">
        <f t="shared" si="1"/>
        <v/>
      </c>
      <c r="D45" s="12" t="str" cm="1">
        <f t="array" ref="D45">_xlfn.LET(
    _xlpm.d, A45,
    _xlpm.debut, DATE(2026,8,1),
    _xlpm.m, DATEDIF(_xlpm.debut, _xlpm.d, "m"),
    _xlpm.col, 1 + _xlpm.m*3,
    _xlpm.dates, INDEX('Calendrier 2026-2027'!$C$13:$BC$43,,_xlpm.col),
    _xlpm.titres, INDEX('Calendrier 2026-2027'!$D$13:$BD$43,,_xlpm.col),
    _xlpm.r, _xlfn.XLOOKUP(_xlpm.d, _xlpm.dates, _xlpm.titres),
    IF(_xlpm.r=0,"",_xlpm.r)
)</f>
        <v/>
      </c>
      <c r="E45" t="str">
        <f t="shared" si="2"/>
        <v/>
      </c>
      <c r="F45" t="str">
        <f>_xlfn.XLOOKUP('Fiche formation'!$C$8,SitesFormations[Site de formation principal],SitesFormations[Mail pour assiduité],"")</f>
        <v>cfa-ensuplr-upvd@umontpellier.fr</v>
      </c>
      <c r="G45" t="s">
        <v>140</v>
      </c>
      <c r="H45" t="str">
        <f>_xlfn.TEXTJOIN(" ",TRUE,
'Fiche formation'!$C$18,
_xlfn.SWITCH('Fiche formation'!$C$18,"DNO","2A","DE AUDIO","3A",
_xlfn.SWITCH('Fiche formation'!$C$15,"DEUST","2A","DSCG","2A","MASTER","2A","BUT","3A","DCG","3A","LG","3A","LP","3A","INGE","3A",""))
)</f>
        <v>M CHPS 2A</v>
      </c>
    </row>
    <row r="46" spans="1:8" x14ac:dyDescent="0.3">
      <c r="A46" s="1">
        <f t="shared" si="3"/>
        <v>46257</v>
      </c>
      <c r="B46" t="str">
        <f t="shared" si="0"/>
        <v/>
      </c>
      <c r="C46" t="str">
        <f t="shared" si="1"/>
        <v/>
      </c>
      <c r="D46" s="12" t="str" cm="1">
        <f t="array" ref="D46">_xlfn.LET(
    _xlpm.d, A46,
    _xlpm.debut, DATE(2026,8,1),
    _xlpm.m, DATEDIF(_xlpm.debut, _xlpm.d, "m"),
    _xlpm.col, 1 + _xlpm.m*3,
    _xlpm.dates, INDEX('Calendrier 2026-2027'!$C$13:$BC$43,,_xlpm.col),
    _xlpm.titres, INDEX('Calendrier 2026-2027'!$D$13:$BD$43,,_xlpm.col),
    _xlpm.r, _xlfn.XLOOKUP(_xlpm.d, _xlpm.dates, _xlpm.titres),
    IF(_xlpm.r=0,"",_xlpm.r)
)</f>
        <v/>
      </c>
      <c r="E46" t="str">
        <f t="shared" si="2"/>
        <v/>
      </c>
      <c r="F46" t="str">
        <f>_xlfn.XLOOKUP('Fiche formation'!$C$8,SitesFormations[Site de formation principal],SitesFormations[Mail pour assiduité],"")</f>
        <v>cfa-ensuplr-upvd@umontpellier.fr</v>
      </c>
      <c r="G46" t="s">
        <v>140</v>
      </c>
      <c r="H46" t="str">
        <f>_xlfn.TEXTJOIN(" ",TRUE,
'Fiche formation'!$C$18,
_xlfn.SWITCH('Fiche formation'!$C$18,"DNO","2A","DE AUDIO","3A",
_xlfn.SWITCH('Fiche formation'!$C$15,"DEUST","2A","DSCG","2A","MASTER","2A","BUT","3A","DCG","3A","LG","3A","LP","3A","INGE","3A",""))
)</f>
        <v>M CHPS 2A</v>
      </c>
    </row>
    <row r="47" spans="1:8" x14ac:dyDescent="0.3">
      <c r="A47" s="1">
        <f t="shared" si="3"/>
        <v>46257</v>
      </c>
      <c r="B47" t="str">
        <f t="shared" si="0"/>
        <v/>
      </c>
      <c r="C47" t="str">
        <f t="shared" si="1"/>
        <v/>
      </c>
      <c r="D47" s="12" t="str" cm="1">
        <f t="array" ref="D47">_xlfn.LET(
    _xlpm.d, A47,
    _xlpm.debut, DATE(2026,8,1),
    _xlpm.m, DATEDIF(_xlpm.debut, _xlpm.d, "m"),
    _xlpm.col, 1 + _xlpm.m*3,
    _xlpm.dates, INDEX('Calendrier 2026-2027'!$C$13:$BC$43,,_xlpm.col),
    _xlpm.titres, INDEX('Calendrier 2026-2027'!$D$13:$BD$43,,_xlpm.col),
    _xlpm.r, _xlfn.XLOOKUP(_xlpm.d, _xlpm.dates, _xlpm.titres),
    IF(_xlpm.r=0,"",_xlpm.r)
)</f>
        <v/>
      </c>
      <c r="E47" t="str">
        <f t="shared" si="2"/>
        <v/>
      </c>
      <c r="F47" t="str">
        <f>_xlfn.XLOOKUP('Fiche formation'!$C$8,SitesFormations[Site de formation principal],SitesFormations[Mail pour assiduité],"")</f>
        <v>cfa-ensuplr-upvd@umontpellier.fr</v>
      </c>
      <c r="G47" t="s">
        <v>140</v>
      </c>
      <c r="H47" t="str">
        <f>_xlfn.TEXTJOIN(" ",TRUE,
'Fiche formation'!$C$18,
_xlfn.SWITCH('Fiche formation'!$C$18,"DNO","2A","DE AUDIO","3A",
_xlfn.SWITCH('Fiche formation'!$C$15,"DEUST","2A","DSCG","2A","MASTER","2A","BUT","3A","DCG","3A","LG","3A","LP","3A","INGE","3A",""))
)</f>
        <v>M CHPS 2A</v>
      </c>
    </row>
    <row r="48" spans="1:8" x14ac:dyDescent="0.3">
      <c r="A48" s="1">
        <f t="shared" si="3"/>
        <v>46258</v>
      </c>
      <c r="B48" t="str">
        <f t="shared" si="0"/>
        <v/>
      </c>
      <c r="C48" t="str">
        <f t="shared" si="1"/>
        <v/>
      </c>
      <c r="D48" s="12" t="str" cm="1">
        <f t="array" ref="D48">_xlfn.LET(
    _xlpm.d, A48,
    _xlpm.debut, DATE(2026,8,1),
    _xlpm.m, DATEDIF(_xlpm.debut, _xlpm.d, "m"),
    _xlpm.col, 1 + _xlpm.m*3,
    _xlpm.dates, INDEX('Calendrier 2026-2027'!$C$13:$BC$43,,_xlpm.col),
    _xlpm.titres, INDEX('Calendrier 2026-2027'!$D$13:$BD$43,,_xlpm.col),
    _xlpm.r, _xlfn.XLOOKUP(_xlpm.d, _xlpm.dates, _xlpm.titres),
    IF(_xlpm.r=0,"",_xlpm.r)
)</f>
        <v/>
      </c>
      <c r="E48" t="str">
        <f t="shared" si="2"/>
        <v/>
      </c>
      <c r="F48" t="str">
        <f>_xlfn.XLOOKUP('Fiche formation'!$C$8,SitesFormations[Site de formation principal],SitesFormations[Mail pour assiduité],"")</f>
        <v>cfa-ensuplr-upvd@umontpellier.fr</v>
      </c>
      <c r="G48" t="s">
        <v>140</v>
      </c>
      <c r="H48" t="str">
        <f>_xlfn.TEXTJOIN(" ",TRUE,
'Fiche formation'!$C$18,
_xlfn.SWITCH('Fiche formation'!$C$18,"DNO","2A","DE AUDIO","3A",
_xlfn.SWITCH('Fiche formation'!$C$15,"DEUST","2A","DSCG","2A","MASTER","2A","BUT","3A","DCG","3A","LG","3A","LP","3A","INGE","3A",""))
)</f>
        <v>M CHPS 2A</v>
      </c>
    </row>
    <row r="49" spans="1:8" x14ac:dyDescent="0.3">
      <c r="A49" s="1">
        <f t="shared" si="3"/>
        <v>46258</v>
      </c>
      <c r="B49" t="str">
        <f t="shared" si="0"/>
        <v/>
      </c>
      <c r="C49" t="str">
        <f t="shared" si="1"/>
        <v/>
      </c>
      <c r="D49" s="12" t="str" cm="1">
        <f t="array" ref="D49">_xlfn.LET(
    _xlpm.d, A49,
    _xlpm.debut, DATE(2026,8,1),
    _xlpm.m, DATEDIF(_xlpm.debut, _xlpm.d, "m"),
    _xlpm.col, 1 + _xlpm.m*3,
    _xlpm.dates, INDEX('Calendrier 2026-2027'!$C$13:$BC$43,,_xlpm.col),
    _xlpm.titres, INDEX('Calendrier 2026-2027'!$D$13:$BD$43,,_xlpm.col),
    _xlpm.r, _xlfn.XLOOKUP(_xlpm.d, _xlpm.dates, _xlpm.titres),
    IF(_xlpm.r=0,"",_xlpm.r)
)</f>
        <v/>
      </c>
      <c r="E49" t="str">
        <f t="shared" si="2"/>
        <v/>
      </c>
      <c r="F49" t="str">
        <f>_xlfn.XLOOKUP('Fiche formation'!$C$8,SitesFormations[Site de formation principal],SitesFormations[Mail pour assiduité],"")</f>
        <v>cfa-ensuplr-upvd@umontpellier.fr</v>
      </c>
      <c r="G49" t="s">
        <v>140</v>
      </c>
      <c r="H49" t="str">
        <f>_xlfn.TEXTJOIN(" ",TRUE,
'Fiche formation'!$C$18,
_xlfn.SWITCH('Fiche formation'!$C$18,"DNO","2A","DE AUDIO","3A",
_xlfn.SWITCH('Fiche formation'!$C$15,"DEUST","2A","DSCG","2A","MASTER","2A","BUT","3A","DCG","3A","LG","3A","LP","3A","INGE","3A",""))
)</f>
        <v>M CHPS 2A</v>
      </c>
    </row>
    <row r="50" spans="1:8" x14ac:dyDescent="0.3">
      <c r="A50" s="1">
        <f t="shared" si="3"/>
        <v>46259</v>
      </c>
      <c r="B50" t="str">
        <f t="shared" si="0"/>
        <v/>
      </c>
      <c r="C50" t="str">
        <f t="shared" si="1"/>
        <v/>
      </c>
      <c r="D50" s="12" t="str" cm="1">
        <f t="array" ref="D50">_xlfn.LET(
    _xlpm.d, A50,
    _xlpm.debut, DATE(2026,8,1),
    _xlpm.m, DATEDIF(_xlpm.debut, _xlpm.d, "m"),
    _xlpm.col, 1 + _xlpm.m*3,
    _xlpm.dates, INDEX('Calendrier 2026-2027'!$C$13:$BC$43,,_xlpm.col),
    _xlpm.titres, INDEX('Calendrier 2026-2027'!$D$13:$BD$43,,_xlpm.col),
    _xlpm.r, _xlfn.XLOOKUP(_xlpm.d, _xlpm.dates, _xlpm.titres),
    IF(_xlpm.r=0,"",_xlpm.r)
)</f>
        <v/>
      </c>
      <c r="E50" t="str">
        <f t="shared" si="2"/>
        <v/>
      </c>
      <c r="F50" t="str">
        <f>_xlfn.XLOOKUP('Fiche formation'!$C$8,SitesFormations[Site de formation principal],SitesFormations[Mail pour assiduité],"")</f>
        <v>cfa-ensuplr-upvd@umontpellier.fr</v>
      </c>
      <c r="G50" t="s">
        <v>140</v>
      </c>
      <c r="H50" t="str">
        <f>_xlfn.TEXTJOIN(" ",TRUE,
'Fiche formation'!$C$18,
_xlfn.SWITCH('Fiche formation'!$C$18,"DNO","2A","DE AUDIO","3A",
_xlfn.SWITCH('Fiche formation'!$C$15,"DEUST","2A","DSCG","2A","MASTER","2A","BUT","3A","DCG","3A","LG","3A","LP","3A","INGE","3A",""))
)</f>
        <v>M CHPS 2A</v>
      </c>
    </row>
    <row r="51" spans="1:8" x14ac:dyDescent="0.3">
      <c r="A51" s="1">
        <f t="shared" si="3"/>
        <v>46259</v>
      </c>
      <c r="B51" t="str">
        <f t="shared" si="0"/>
        <v/>
      </c>
      <c r="C51" t="str">
        <f t="shared" si="1"/>
        <v/>
      </c>
      <c r="D51" s="12" t="str" cm="1">
        <f t="array" ref="D51">_xlfn.LET(
    _xlpm.d, A51,
    _xlpm.debut, DATE(2026,8,1),
    _xlpm.m, DATEDIF(_xlpm.debut, _xlpm.d, "m"),
    _xlpm.col, 1 + _xlpm.m*3,
    _xlpm.dates, INDEX('Calendrier 2026-2027'!$C$13:$BC$43,,_xlpm.col),
    _xlpm.titres, INDEX('Calendrier 2026-2027'!$D$13:$BD$43,,_xlpm.col),
    _xlpm.r, _xlfn.XLOOKUP(_xlpm.d, _xlpm.dates, _xlpm.titres),
    IF(_xlpm.r=0,"",_xlpm.r)
)</f>
        <v/>
      </c>
      <c r="E51" t="str">
        <f t="shared" si="2"/>
        <v/>
      </c>
      <c r="F51" t="str">
        <f>_xlfn.XLOOKUP('Fiche formation'!$C$8,SitesFormations[Site de formation principal],SitesFormations[Mail pour assiduité],"")</f>
        <v>cfa-ensuplr-upvd@umontpellier.fr</v>
      </c>
      <c r="G51" t="s">
        <v>140</v>
      </c>
      <c r="H51" t="str">
        <f>_xlfn.TEXTJOIN(" ",TRUE,
'Fiche formation'!$C$18,
_xlfn.SWITCH('Fiche formation'!$C$18,"DNO","2A","DE AUDIO","3A",
_xlfn.SWITCH('Fiche formation'!$C$15,"DEUST","2A","DSCG","2A","MASTER","2A","BUT","3A","DCG","3A","LG","3A","LP","3A","INGE","3A",""))
)</f>
        <v>M CHPS 2A</v>
      </c>
    </row>
    <row r="52" spans="1:8" x14ac:dyDescent="0.3">
      <c r="A52" s="1">
        <f t="shared" si="3"/>
        <v>46260</v>
      </c>
      <c r="B52" t="str">
        <f t="shared" si="0"/>
        <v/>
      </c>
      <c r="C52" t="str">
        <f t="shared" si="1"/>
        <v/>
      </c>
      <c r="D52" s="12" t="str" cm="1">
        <f t="array" ref="D52">_xlfn.LET(
    _xlpm.d, A52,
    _xlpm.debut, DATE(2026,8,1),
    _xlpm.m, DATEDIF(_xlpm.debut, _xlpm.d, "m"),
    _xlpm.col, 1 + _xlpm.m*3,
    _xlpm.dates, INDEX('Calendrier 2026-2027'!$C$13:$BC$43,,_xlpm.col),
    _xlpm.titres, INDEX('Calendrier 2026-2027'!$D$13:$BD$43,,_xlpm.col),
    _xlpm.r, _xlfn.XLOOKUP(_xlpm.d, _xlpm.dates, _xlpm.titres),
    IF(_xlpm.r=0,"",_xlpm.r)
)</f>
        <v/>
      </c>
      <c r="E52" t="str">
        <f t="shared" si="2"/>
        <v/>
      </c>
      <c r="F52" t="str">
        <f>_xlfn.XLOOKUP('Fiche formation'!$C$8,SitesFormations[Site de formation principal],SitesFormations[Mail pour assiduité],"")</f>
        <v>cfa-ensuplr-upvd@umontpellier.fr</v>
      </c>
      <c r="G52" t="s">
        <v>140</v>
      </c>
      <c r="H52" t="str">
        <f>_xlfn.TEXTJOIN(" ",TRUE,
'Fiche formation'!$C$18,
_xlfn.SWITCH('Fiche formation'!$C$18,"DNO","2A","DE AUDIO","3A",
_xlfn.SWITCH('Fiche formation'!$C$15,"DEUST","2A","DSCG","2A","MASTER","2A","BUT","3A","DCG","3A","LG","3A","LP","3A","INGE","3A",""))
)</f>
        <v>M CHPS 2A</v>
      </c>
    </row>
    <row r="53" spans="1:8" x14ac:dyDescent="0.3">
      <c r="A53" s="1">
        <f t="shared" si="3"/>
        <v>46260</v>
      </c>
      <c r="B53" t="str">
        <f t="shared" si="0"/>
        <v/>
      </c>
      <c r="C53" t="str">
        <f t="shared" si="1"/>
        <v/>
      </c>
      <c r="D53" s="12" t="str" cm="1">
        <f t="array" ref="D53">_xlfn.LET(
    _xlpm.d, A53,
    _xlpm.debut, DATE(2026,8,1),
    _xlpm.m, DATEDIF(_xlpm.debut, _xlpm.d, "m"),
    _xlpm.col, 1 + _xlpm.m*3,
    _xlpm.dates, INDEX('Calendrier 2026-2027'!$C$13:$BC$43,,_xlpm.col),
    _xlpm.titres, INDEX('Calendrier 2026-2027'!$D$13:$BD$43,,_xlpm.col),
    _xlpm.r, _xlfn.XLOOKUP(_xlpm.d, _xlpm.dates, _xlpm.titres),
    IF(_xlpm.r=0,"",_xlpm.r)
)</f>
        <v/>
      </c>
      <c r="E53" t="str">
        <f t="shared" si="2"/>
        <v/>
      </c>
      <c r="F53" t="str">
        <f>_xlfn.XLOOKUP('Fiche formation'!$C$8,SitesFormations[Site de formation principal],SitesFormations[Mail pour assiduité],"")</f>
        <v>cfa-ensuplr-upvd@umontpellier.fr</v>
      </c>
      <c r="G53" t="s">
        <v>140</v>
      </c>
      <c r="H53" t="str">
        <f>_xlfn.TEXTJOIN(" ",TRUE,
'Fiche formation'!$C$18,
_xlfn.SWITCH('Fiche formation'!$C$18,"DNO","2A","DE AUDIO","3A",
_xlfn.SWITCH('Fiche formation'!$C$15,"DEUST","2A","DSCG","2A","MASTER","2A","BUT","3A","DCG","3A","LG","3A","LP","3A","INGE","3A",""))
)</f>
        <v>M CHPS 2A</v>
      </c>
    </row>
    <row r="54" spans="1:8" x14ac:dyDescent="0.3">
      <c r="A54" s="1">
        <f t="shared" si="3"/>
        <v>46261</v>
      </c>
      <c r="B54" t="str">
        <f t="shared" si="0"/>
        <v/>
      </c>
      <c r="C54" t="str">
        <f t="shared" si="1"/>
        <v/>
      </c>
      <c r="D54" s="12" t="str" cm="1">
        <f t="array" ref="D54">_xlfn.LET(
    _xlpm.d, A54,
    _xlpm.debut, DATE(2026,8,1),
    _xlpm.m, DATEDIF(_xlpm.debut, _xlpm.d, "m"),
    _xlpm.col, 1 + _xlpm.m*3,
    _xlpm.dates, INDEX('Calendrier 2026-2027'!$C$13:$BC$43,,_xlpm.col),
    _xlpm.titres, INDEX('Calendrier 2026-2027'!$D$13:$BD$43,,_xlpm.col),
    _xlpm.r, _xlfn.XLOOKUP(_xlpm.d, _xlpm.dates, _xlpm.titres),
    IF(_xlpm.r=0,"",_xlpm.r)
)</f>
        <v/>
      </c>
      <c r="E54" t="str">
        <f t="shared" si="2"/>
        <v/>
      </c>
      <c r="F54" t="str">
        <f>_xlfn.XLOOKUP('Fiche formation'!$C$8,SitesFormations[Site de formation principal],SitesFormations[Mail pour assiduité],"")</f>
        <v>cfa-ensuplr-upvd@umontpellier.fr</v>
      </c>
      <c r="G54" t="s">
        <v>140</v>
      </c>
      <c r="H54" t="str">
        <f>_xlfn.TEXTJOIN(" ",TRUE,
'Fiche formation'!$C$18,
_xlfn.SWITCH('Fiche formation'!$C$18,"DNO","2A","DE AUDIO","3A",
_xlfn.SWITCH('Fiche formation'!$C$15,"DEUST","2A","DSCG","2A","MASTER","2A","BUT","3A","DCG","3A","LG","3A","LP","3A","INGE","3A",""))
)</f>
        <v>M CHPS 2A</v>
      </c>
    </row>
    <row r="55" spans="1:8" x14ac:dyDescent="0.3">
      <c r="A55" s="1">
        <f t="shared" si="3"/>
        <v>46261</v>
      </c>
      <c r="B55" t="str">
        <f t="shared" si="0"/>
        <v/>
      </c>
      <c r="C55" t="str">
        <f t="shared" si="1"/>
        <v/>
      </c>
      <c r="D55" s="12" t="str" cm="1">
        <f t="array" ref="D55">_xlfn.LET(
    _xlpm.d, A55,
    _xlpm.debut, DATE(2026,8,1),
    _xlpm.m, DATEDIF(_xlpm.debut, _xlpm.d, "m"),
    _xlpm.col, 1 + _xlpm.m*3,
    _xlpm.dates, INDEX('Calendrier 2026-2027'!$C$13:$BC$43,,_xlpm.col),
    _xlpm.titres, INDEX('Calendrier 2026-2027'!$D$13:$BD$43,,_xlpm.col),
    _xlpm.r, _xlfn.XLOOKUP(_xlpm.d, _xlpm.dates, _xlpm.titres),
    IF(_xlpm.r=0,"",_xlpm.r)
)</f>
        <v/>
      </c>
      <c r="E55" t="str">
        <f t="shared" si="2"/>
        <v/>
      </c>
      <c r="F55" t="str">
        <f>_xlfn.XLOOKUP('Fiche formation'!$C$8,SitesFormations[Site de formation principal],SitesFormations[Mail pour assiduité],"")</f>
        <v>cfa-ensuplr-upvd@umontpellier.fr</v>
      </c>
      <c r="G55" t="s">
        <v>140</v>
      </c>
      <c r="H55" t="str">
        <f>_xlfn.TEXTJOIN(" ",TRUE,
'Fiche formation'!$C$18,
_xlfn.SWITCH('Fiche formation'!$C$18,"DNO","2A","DE AUDIO","3A",
_xlfn.SWITCH('Fiche formation'!$C$15,"DEUST","2A","DSCG","2A","MASTER","2A","BUT","3A","DCG","3A","LG","3A","LP","3A","INGE","3A",""))
)</f>
        <v>M CHPS 2A</v>
      </c>
    </row>
    <row r="56" spans="1:8" x14ac:dyDescent="0.3">
      <c r="A56" s="1">
        <f t="shared" si="3"/>
        <v>46262</v>
      </c>
      <c r="B56" t="str">
        <f t="shared" si="0"/>
        <v/>
      </c>
      <c r="C56" t="str">
        <f t="shared" si="1"/>
        <v/>
      </c>
      <c r="D56" s="12" t="str" cm="1">
        <f t="array" ref="D56">_xlfn.LET(
    _xlpm.d, A56,
    _xlpm.debut, DATE(2026,8,1),
    _xlpm.m, DATEDIF(_xlpm.debut, _xlpm.d, "m"),
    _xlpm.col, 1 + _xlpm.m*3,
    _xlpm.dates, INDEX('Calendrier 2026-2027'!$C$13:$BC$43,,_xlpm.col),
    _xlpm.titres, INDEX('Calendrier 2026-2027'!$D$13:$BD$43,,_xlpm.col),
    _xlpm.r, _xlfn.XLOOKUP(_xlpm.d, _xlpm.dates, _xlpm.titres),
    IF(_xlpm.r=0,"",_xlpm.r)
)</f>
        <v/>
      </c>
      <c r="E56" t="str">
        <f t="shared" si="2"/>
        <v/>
      </c>
      <c r="F56" t="str">
        <f>_xlfn.XLOOKUP('Fiche formation'!$C$8,SitesFormations[Site de formation principal],SitesFormations[Mail pour assiduité],"")</f>
        <v>cfa-ensuplr-upvd@umontpellier.fr</v>
      </c>
      <c r="G56" t="s">
        <v>140</v>
      </c>
      <c r="H56" t="str">
        <f>_xlfn.TEXTJOIN(" ",TRUE,
'Fiche formation'!$C$18,
_xlfn.SWITCH('Fiche formation'!$C$18,"DNO","2A","DE AUDIO","3A",
_xlfn.SWITCH('Fiche formation'!$C$15,"DEUST","2A","DSCG","2A","MASTER","2A","BUT","3A","DCG","3A","LG","3A","LP","3A","INGE","3A",""))
)</f>
        <v>M CHPS 2A</v>
      </c>
    </row>
    <row r="57" spans="1:8" x14ac:dyDescent="0.3">
      <c r="A57" s="1">
        <f t="shared" si="3"/>
        <v>46262</v>
      </c>
      <c r="B57" t="str">
        <f t="shared" si="0"/>
        <v/>
      </c>
      <c r="C57" t="str">
        <f t="shared" si="1"/>
        <v/>
      </c>
      <c r="D57" s="12" t="str" cm="1">
        <f t="array" ref="D57">_xlfn.LET(
    _xlpm.d, A57,
    _xlpm.debut, DATE(2026,8,1),
    _xlpm.m, DATEDIF(_xlpm.debut, _xlpm.d, "m"),
    _xlpm.col, 1 + _xlpm.m*3,
    _xlpm.dates, INDEX('Calendrier 2026-2027'!$C$13:$BC$43,,_xlpm.col),
    _xlpm.titres, INDEX('Calendrier 2026-2027'!$D$13:$BD$43,,_xlpm.col),
    _xlpm.r, _xlfn.XLOOKUP(_xlpm.d, _xlpm.dates, _xlpm.titres),
    IF(_xlpm.r=0,"",_xlpm.r)
)</f>
        <v/>
      </c>
      <c r="E57" t="str">
        <f t="shared" si="2"/>
        <v/>
      </c>
      <c r="F57" t="str">
        <f>_xlfn.XLOOKUP('Fiche formation'!$C$8,SitesFormations[Site de formation principal],SitesFormations[Mail pour assiduité],"")</f>
        <v>cfa-ensuplr-upvd@umontpellier.fr</v>
      </c>
      <c r="G57" t="s">
        <v>140</v>
      </c>
      <c r="H57" t="str">
        <f>_xlfn.TEXTJOIN(" ",TRUE,
'Fiche formation'!$C$18,
_xlfn.SWITCH('Fiche formation'!$C$18,"DNO","2A","DE AUDIO","3A",
_xlfn.SWITCH('Fiche formation'!$C$15,"DEUST","2A","DSCG","2A","MASTER","2A","BUT","3A","DCG","3A","LG","3A","LP","3A","INGE","3A",""))
)</f>
        <v>M CHPS 2A</v>
      </c>
    </row>
    <row r="58" spans="1:8" x14ac:dyDescent="0.3">
      <c r="A58" s="1">
        <f t="shared" si="3"/>
        <v>46263</v>
      </c>
      <c r="B58" t="str">
        <f t="shared" si="0"/>
        <v/>
      </c>
      <c r="C58" t="str">
        <f t="shared" si="1"/>
        <v/>
      </c>
      <c r="D58" s="12" t="str" cm="1">
        <f t="array" ref="D58">_xlfn.LET(
    _xlpm.d, A58,
    _xlpm.debut, DATE(2026,8,1),
    _xlpm.m, DATEDIF(_xlpm.debut, _xlpm.d, "m"),
    _xlpm.col, 1 + _xlpm.m*3,
    _xlpm.dates, INDEX('Calendrier 2026-2027'!$C$13:$BC$43,,_xlpm.col),
    _xlpm.titres, INDEX('Calendrier 2026-2027'!$D$13:$BD$43,,_xlpm.col),
    _xlpm.r, _xlfn.XLOOKUP(_xlpm.d, _xlpm.dates, _xlpm.titres),
    IF(_xlpm.r=0,"",_xlpm.r)
)</f>
        <v/>
      </c>
      <c r="E58" t="str">
        <f t="shared" si="2"/>
        <v/>
      </c>
      <c r="F58" t="str">
        <f>_xlfn.XLOOKUP('Fiche formation'!$C$8,SitesFormations[Site de formation principal],SitesFormations[Mail pour assiduité],"")</f>
        <v>cfa-ensuplr-upvd@umontpellier.fr</v>
      </c>
      <c r="G58" t="s">
        <v>140</v>
      </c>
      <c r="H58" t="str">
        <f>_xlfn.TEXTJOIN(" ",TRUE,
'Fiche formation'!$C$18,
_xlfn.SWITCH('Fiche formation'!$C$18,"DNO","2A","DE AUDIO","3A",
_xlfn.SWITCH('Fiche formation'!$C$15,"DEUST","2A","DSCG","2A","MASTER","2A","BUT","3A","DCG","3A","LG","3A","LP","3A","INGE","3A",""))
)</f>
        <v>M CHPS 2A</v>
      </c>
    </row>
    <row r="59" spans="1:8" x14ac:dyDescent="0.3">
      <c r="A59" s="1">
        <f t="shared" si="3"/>
        <v>46263</v>
      </c>
      <c r="B59" t="str">
        <f t="shared" si="0"/>
        <v/>
      </c>
      <c r="C59" t="str">
        <f t="shared" si="1"/>
        <v/>
      </c>
      <c r="D59" s="12" t="str" cm="1">
        <f t="array" ref="D59">_xlfn.LET(
    _xlpm.d, A59,
    _xlpm.debut, DATE(2026,8,1),
    _xlpm.m, DATEDIF(_xlpm.debut, _xlpm.d, "m"),
    _xlpm.col, 1 + _xlpm.m*3,
    _xlpm.dates, INDEX('Calendrier 2026-2027'!$C$13:$BC$43,,_xlpm.col),
    _xlpm.titres, INDEX('Calendrier 2026-2027'!$D$13:$BD$43,,_xlpm.col),
    _xlpm.r, _xlfn.XLOOKUP(_xlpm.d, _xlpm.dates, _xlpm.titres),
    IF(_xlpm.r=0,"",_xlpm.r)
)</f>
        <v/>
      </c>
      <c r="E59" t="str">
        <f t="shared" si="2"/>
        <v/>
      </c>
      <c r="F59" t="str">
        <f>_xlfn.XLOOKUP('Fiche formation'!$C$8,SitesFormations[Site de formation principal],SitesFormations[Mail pour assiduité],"")</f>
        <v>cfa-ensuplr-upvd@umontpellier.fr</v>
      </c>
      <c r="G59" t="s">
        <v>140</v>
      </c>
      <c r="H59" t="str">
        <f>_xlfn.TEXTJOIN(" ",TRUE,
'Fiche formation'!$C$18,
_xlfn.SWITCH('Fiche formation'!$C$18,"DNO","2A","DE AUDIO","3A",
_xlfn.SWITCH('Fiche formation'!$C$15,"DEUST","2A","DSCG","2A","MASTER","2A","BUT","3A","DCG","3A","LG","3A","LP","3A","INGE","3A",""))
)</f>
        <v>M CHPS 2A</v>
      </c>
    </row>
    <row r="60" spans="1:8" x14ac:dyDescent="0.3">
      <c r="A60" s="1">
        <f t="shared" si="3"/>
        <v>46264</v>
      </c>
      <c r="B60" t="str">
        <f t="shared" si="0"/>
        <v/>
      </c>
      <c r="C60" t="str">
        <f t="shared" si="1"/>
        <v/>
      </c>
      <c r="D60" s="12" t="str" cm="1">
        <f t="array" ref="D60">_xlfn.LET(
    _xlpm.d, A60,
    _xlpm.debut, DATE(2026,8,1),
    _xlpm.m, DATEDIF(_xlpm.debut, _xlpm.d, "m"),
    _xlpm.col, 1 + _xlpm.m*3,
    _xlpm.dates, INDEX('Calendrier 2026-2027'!$C$13:$BC$43,,_xlpm.col),
    _xlpm.titres, INDEX('Calendrier 2026-2027'!$D$13:$BD$43,,_xlpm.col),
    _xlpm.r, _xlfn.XLOOKUP(_xlpm.d, _xlpm.dates, _xlpm.titres),
    IF(_xlpm.r=0,"",_xlpm.r)
)</f>
        <v/>
      </c>
      <c r="E60" t="str">
        <f t="shared" si="2"/>
        <v/>
      </c>
      <c r="F60" t="str">
        <f>_xlfn.XLOOKUP('Fiche formation'!$C$8,SitesFormations[Site de formation principal],SitesFormations[Mail pour assiduité],"")</f>
        <v>cfa-ensuplr-upvd@umontpellier.fr</v>
      </c>
      <c r="G60" t="s">
        <v>140</v>
      </c>
      <c r="H60" t="str">
        <f>_xlfn.TEXTJOIN(" ",TRUE,
'Fiche formation'!$C$18,
_xlfn.SWITCH('Fiche formation'!$C$18,"DNO","2A","DE AUDIO","3A",
_xlfn.SWITCH('Fiche formation'!$C$15,"DEUST","2A","DSCG","2A","MASTER","2A","BUT","3A","DCG","3A","LG","3A","LP","3A","INGE","3A",""))
)</f>
        <v>M CHPS 2A</v>
      </c>
    </row>
    <row r="61" spans="1:8" x14ac:dyDescent="0.3">
      <c r="A61" s="1">
        <f t="shared" si="3"/>
        <v>46264</v>
      </c>
      <c r="B61" t="str">
        <f t="shared" si="0"/>
        <v/>
      </c>
      <c r="C61" t="str">
        <f t="shared" si="1"/>
        <v/>
      </c>
      <c r="D61" s="12" t="str" cm="1">
        <f t="array" ref="D61">_xlfn.LET(
    _xlpm.d, A61,
    _xlpm.debut, DATE(2026,8,1),
    _xlpm.m, DATEDIF(_xlpm.debut, _xlpm.d, "m"),
    _xlpm.col, 1 + _xlpm.m*3,
    _xlpm.dates, INDEX('Calendrier 2026-2027'!$C$13:$BC$43,,_xlpm.col),
    _xlpm.titres, INDEX('Calendrier 2026-2027'!$D$13:$BD$43,,_xlpm.col),
    _xlpm.r, _xlfn.XLOOKUP(_xlpm.d, _xlpm.dates, _xlpm.titres),
    IF(_xlpm.r=0,"",_xlpm.r)
)</f>
        <v/>
      </c>
      <c r="E61" t="str">
        <f t="shared" si="2"/>
        <v/>
      </c>
      <c r="F61" t="str">
        <f>_xlfn.XLOOKUP('Fiche formation'!$C$8,SitesFormations[Site de formation principal],SitesFormations[Mail pour assiduité],"")</f>
        <v>cfa-ensuplr-upvd@umontpellier.fr</v>
      </c>
      <c r="G61" t="s">
        <v>140</v>
      </c>
      <c r="H61" t="str">
        <f>_xlfn.TEXTJOIN(" ",TRUE,
'Fiche formation'!$C$18,
_xlfn.SWITCH('Fiche formation'!$C$18,"DNO","2A","DE AUDIO","3A",
_xlfn.SWITCH('Fiche formation'!$C$15,"DEUST","2A","DSCG","2A","MASTER","2A","BUT","3A","DCG","3A","LG","3A","LP","3A","INGE","3A",""))
)</f>
        <v>M CHPS 2A</v>
      </c>
    </row>
    <row r="62" spans="1:8" x14ac:dyDescent="0.3">
      <c r="A62" s="1">
        <f t="shared" si="3"/>
        <v>46265</v>
      </c>
      <c r="B62" t="str">
        <f t="shared" si="0"/>
        <v/>
      </c>
      <c r="C62" t="str">
        <f t="shared" si="1"/>
        <v/>
      </c>
      <c r="D62" s="12" t="str" cm="1">
        <f t="array" ref="D62">_xlfn.LET(
    _xlpm.d, A62,
    _xlpm.debut, DATE(2026,8,1),
    _xlpm.m, DATEDIF(_xlpm.debut, _xlpm.d, "m"),
    _xlpm.col, 1 + _xlpm.m*3,
    _xlpm.dates, INDEX('Calendrier 2026-2027'!$C$13:$BC$43,,_xlpm.col),
    _xlpm.titres, INDEX('Calendrier 2026-2027'!$D$13:$BD$43,,_xlpm.col),
    _xlpm.r, _xlfn.XLOOKUP(_xlpm.d, _xlpm.dates, _xlpm.titres),
    IF(_xlpm.r=0,"",_xlpm.r)
)</f>
        <v/>
      </c>
      <c r="E62" t="str">
        <f t="shared" si="2"/>
        <v/>
      </c>
      <c r="F62" t="str">
        <f>_xlfn.XLOOKUP('Fiche formation'!$C$8,SitesFormations[Site de formation principal],SitesFormations[Mail pour assiduité],"")</f>
        <v>cfa-ensuplr-upvd@umontpellier.fr</v>
      </c>
      <c r="G62" t="s">
        <v>140</v>
      </c>
      <c r="H62" t="str">
        <f>_xlfn.TEXTJOIN(" ",TRUE,
'Fiche formation'!$C$18,
_xlfn.SWITCH('Fiche formation'!$C$18,"DNO","2A","DE AUDIO","3A",
_xlfn.SWITCH('Fiche formation'!$C$15,"DEUST","2A","DSCG","2A","MASTER","2A","BUT","3A","DCG","3A","LG","3A","LP","3A","INGE","3A",""))
)</f>
        <v>M CHPS 2A</v>
      </c>
    </row>
    <row r="63" spans="1:8" x14ac:dyDescent="0.3">
      <c r="A63" s="1">
        <f t="shared" si="3"/>
        <v>46265</v>
      </c>
      <c r="B63" t="str">
        <f t="shared" si="0"/>
        <v/>
      </c>
      <c r="C63" t="str">
        <f t="shared" si="1"/>
        <v/>
      </c>
      <c r="D63" s="12" t="str" cm="1">
        <f t="array" ref="D63">_xlfn.LET(
    _xlpm.d, A63,
    _xlpm.debut, DATE(2026,8,1),
    _xlpm.m, DATEDIF(_xlpm.debut, _xlpm.d, "m"),
    _xlpm.col, 1 + _xlpm.m*3,
    _xlpm.dates, INDEX('Calendrier 2026-2027'!$C$13:$BC$43,,_xlpm.col),
    _xlpm.titres, INDEX('Calendrier 2026-2027'!$D$13:$BD$43,,_xlpm.col),
    _xlpm.r, _xlfn.XLOOKUP(_xlpm.d, _xlpm.dates, _xlpm.titres),
    IF(_xlpm.r=0,"",_xlpm.r)
)</f>
        <v/>
      </c>
      <c r="E63" t="str">
        <f t="shared" si="2"/>
        <v/>
      </c>
      <c r="F63" t="str">
        <f>_xlfn.XLOOKUP('Fiche formation'!$C$8,SitesFormations[Site de formation principal],SitesFormations[Mail pour assiduité],"")</f>
        <v>cfa-ensuplr-upvd@umontpellier.fr</v>
      </c>
      <c r="G63" t="s">
        <v>140</v>
      </c>
      <c r="H63" t="str">
        <f>_xlfn.TEXTJOIN(" ",TRUE,
'Fiche formation'!$C$18,
_xlfn.SWITCH('Fiche formation'!$C$18,"DNO","2A","DE AUDIO","3A",
_xlfn.SWITCH('Fiche formation'!$C$15,"DEUST","2A","DSCG","2A","MASTER","2A","BUT","3A","DCG","3A","LG","3A","LP","3A","INGE","3A",""))
)</f>
        <v>M CHPS 2A</v>
      </c>
    </row>
    <row r="64" spans="1:8" x14ac:dyDescent="0.3">
      <c r="A64" s="1">
        <f t="shared" si="3"/>
        <v>46266</v>
      </c>
      <c r="B64" t="str">
        <f t="shared" si="0"/>
        <v/>
      </c>
      <c r="C64" t="str">
        <f t="shared" si="1"/>
        <v/>
      </c>
      <c r="D64" s="12" t="str" cm="1">
        <f t="array" ref="D64">_xlfn.LET(
    _xlpm.d, A64,
    _xlpm.debut, DATE(2026,8,1),
    _xlpm.m, DATEDIF(_xlpm.debut, _xlpm.d, "m"),
    _xlpm.col, 1 + _xlpm.m*3,
    _xlpm.dates, INDEX('Calendrier 2026-2027'!$C$13:$BC$43,,_xlpm.col),
    _xlpm.titres, INDEX('Calendrier 2026-2027'!$D$13:$BD$43,,_xlpm.col),
    _xlpm.r, _xlfn.XLOOKUP(_xlpm.d, _xlpm.dates, _xlpm.titres),
    IF(_xlpm.r=0,"",_xlpm.r)
)</f>
        <v/>
      </c>
      <c r="E64" t="str">
        <f t="shared" si="2"/>
        <v/>
      </c>
      <c r="F64" t="str">
        <f>_xlfn.XLOOKUP('Fiche formation'!$C$8,SitesFormations[Site de formation principal],SitesFormations[Mail pour assiduité],"")</f>
        <v>cfa-ensuplr-upvd@umontpellier.fr</v>
      </c>
      <c r="G64" t="s">
        <v>140</v>
      </c>
      <c r="H64" t="str">
        <f>_xlfn.TEXTJOIN(" ",TRUE,
'Fiche formation'!$C$18,
_xlfn.SWITCH('Fiche formation'!$C$18,"DNO","2A","DE AUDIO","3A",
_xlfn.SWITCH('Fiche formation'!$C$15,"DEUST","2A","DSCG","2A","MASTER","2A","BUT","3A","DCG","3A","LG","3A","LP","3A","INGE","3A",""))
)</f>
        <v>M CHPS 2A</v>
      </c>
    </row>
    <row r="65" spans="1:8" x14ac:dyDescent="0.3">
      <c r="A65" s="1">
        <f t="shared" si="3"/>
        <v>46266</v>
      </c>
      <c r="B65" t="str">
        <f t="shared" si="0"/>
        <v/>
      </c>
      <c r="C65" t="str">
        <f t="shared" si="1"/>
        <v/>
      </c>
      <c r="D65" s="12" t="str" cm="1">
        <f t="array" ref="D65">_xlfn.LET(
    _xlpm.d, A65,
    _xlpm.debut, DATE(2026,8,1),
    _xlpm.m, DATEDIF(_xlpm.debut, _xlpm.d, "m"),
    _xlpm.col, 1 + _xlpm.m*3,
    _xlpm.dates, INDEX('Calendrier 2026-2027'!$C$13:$BC$43,,_xlpm.col),
    _xlpm.titres, INDEX('Calendrier 2026-2027'!$D$13:$BD$43,,_xlpm.col),
    _xlpm.r, _xlfn.XLOOKUP(_xlpm.d, _xlpm.dates, _xlpm.titres),
    IF(_xlpm.r=0,"",_xlpm.r)
)</f>
        <v/>
      </c>
      <c r="E65" t="str">
        <f t="shared" si="2"/>
        <v/>
      </c>
      <c r="F65" t="str">
        <f>_xlfn.XLOOKUP('Fiche formation'!$C$8,SitesFormations[Site de formation principal],SitesFormations[Mail pour assiduité],"")</f>
        <v>cfa-ensuplr-upvd@umontpellier.fr</v>
      </c>
      <c r="G65" t="s">
        <v>140</v>
      </c>
      <c r="H65" t="str">
        <f>_xlfn.TEXTJOIN(" ",TRUE,
'Fiche formation'!$C$18,
_xlfn.SWITCH('Fiche formation'!$C$18,"DNO","2A","DE AUDIO","3A",
_xlfn.SWITCH('Fiche formation'!$C$15,"DEUST","2A","DSCG","2A","MASTER","2A","BUT","3A","DCG","3A","LG","3A","LP","3A","INGE","3A",""))
)</f>
        <v>M CHPS 2A</v>
      </c>
    </row>
    <row r="66" spans="1:8" x14ac:dyDescent="0.3">
      <c r="A66" s="1">
        <f t="shared" si="3"/>
        <v>46267</v>
      </c>
      <c r="B66" t="str">
        <f t="shared" si="0"/>
        <v/>
      </c>
      <c r="C66" t="str">
        <f t="shared" si="1"/>
        <v/>
      </c>
      <c r="D66" s="12" t="str" cm="1">
        <f t="array" ref="D66">_xlfn.LET(
    _xlpm.d, A66,
    _xlpm.debut, DATE(2026,8,1),
    _xlpm.m, DATEDIF(_xlpm.debut, _xlpm.d, "m"),
    _xlpm.col, 1 + _xlpm.m*3,
    _xlpm.dates, INDEX('Calendrier 2026-2027'!$C$13:$BC$43,,_xlpm.col),
    _xlpm.titres, INDEX('Calendrier 2026-2027'!$D$13:$BD$43,,_xlpm.col),
    _xlpm.r, _xlfn.XLOOKUP(_xlpm.d, _xlpm.dates, _xlpm.titres),
    IF(_xlpm.r=0,"",_xlpm.r)
)</f>
        <v/>
      </c>
      <c r="E66" t="str">
        <f t="shared" si="2"/>
        <v/>
      </c>
      <c r="F66" t="str">
        <f>_xlfn.XLOOKUP('Fiche formation'!$C$8,SitesFormations[Site de formation principal],SitesFormations[Mail pour assiduité],"")</f>
        <v>cfa-ensuplr-upvd@umontpellier.fr</v>
      </c>
      <c r="G66" t="s">
        <v>140</v>
      </c>
      <c r="H66" t="str">
        <f>_xlfn.TEXTJOIN(" ",TRUE,
'Fiche formation'!$C$18,
_xlfn.SWITCH('Fiche formation'!$C$18,"DNO","2A","DE AUDIO","3A",
_xlfn.SWITCH('Fiche formation'!$C$15,"DEUST","2A","DSCG","2A","MASTER","2A","BUT","3A","DCG","3A","LG","3A","LP","3A","INGE","3A",""))
)</f>
        <v>M CHPS 2A</v>
      </c>
    </row>
    <row r="67" spans="1:8" x14ac:dyDescent="0.3">
      <c r="A67" s="1">
        <f t="shared" si="3"/>
        <v>46267</v>
      </c>
      <c r="B67" t="str">
        <f t="shared" ref="B67:B130" si="4">IF(D67="","",IF($A67=$A66,"14:00","08:00"))</f>
        <v/>
      </c>
      <c r="C67" t="str">
        <f t="shared" ref="C67:C130" si="5">IF(D67="","",IF($A67=$A66,"17:00","12:00"))</f>
        <v/>
      </c>
      <c r="D67" s="12" t="str" cm="1">
        <f t="array" ref="D67">_xlfn.LET(
    _xlpm.d, A67,
    _xlpm.debut, DATE(2026,8,1),
    _xlpm.m, DATEDIF(_xlpm.debut, _xlpm.d, "m"),
    _xlpm.col, 1 + _xlpm.m*3,
    _xlpm.dates, INDEX('Calendrier 2026-2027'!$C$13:$BC$43,,_xlpm.col),
    _xlpm.titres, INDEX('Calendrier 2026-2027'!$D$13:$BD$43,,_xlpm.col),
    _xlpm.r, _xlfn.XLOOKUP(_xlpm.d, _xlpm.dates, _xlpm.titres),
    IF(_xlpm.r=0,"",_xlpm.r)
)</f>
        <v/>
      </c>
      <c r="E67" t="str">
        <f t="shared" ref="E67:E130" si="6">IF(D67="","",IF(OR(D67="Entreprise",D67="Révisions (Etp)"),0,1))</f>
        <v/>
      </c>
      <c r="F67" t="str">
        <f>_xlfn.XLOOKUP('Fiche formation'!$C$8,SitesFormations[Site de formation principal],SitesFormations[Mail pour assiduité],"")</f>
        <v>cfa-ensuplr-upvd@umontpellier.fr</v>
      </c>
      <c r="G67" t="s">
        <v>140</v>
      </c>
      <c r="H67" t="str">
        <f>_xlfn.TEXTJOIN(" ",TRUE,
'Fiche formation'!$C$18,
_xlfn.SWITCH('Fiche formation'!$C$18,"DNO","2A","DE AUDIO","3A",
_xlfn.SWITCH('Fiche formation'!$C$15,"DEUST","2A","DSCG","2A","MASTER","2A","BUT","3A","DCG","3A","LG","3A","LP","3A","INGE","3A",""))
)</f>
        <v>M CHPS 2A</v>
      </c>
    </row>
    <row r="68" spans="1:8" x14ac:dyDescent="0.3">
      <c r="A68" s="1">
        <f t="shared" ref="A68:A131" si="7">IF(A67=A66,A67+1,A67)</f>
        <v>46268</v>
      </c>
      <c r="B68" t="str">
        <f t="shared" si="4"/>
        <v/>
      </c>
      <c r="C68" t="str">
        <f t="shared" si="5"/>
        <v/>
      </c>
      <c r="D68" s="12" t="str" cm="1">
        <f t="array" ref="D68">_xlfn.LET(
    _xlpm.d, A68,
    _xlpm.debut, DATE(2026,8,1),
    _xlpm.m, DATEDIF(_xlpm.debut, _xlpm.d, "m"),
    _xlpm.col, 1 + _xlpm.m*3,
    _xlpm.dates, INDEX('Calendrier 2026-2027'!$C$13:$BC$43,,_xlpm.col),
    _xlpm.titres, INDEX('Calendrier 2026-2027'!$D$13:$BD$43,,_xlpm.col),
    _xlpm.r, _xlfn.XLOOKUP(_xlpm.d, _xlpm.dates, _xlpm.titres),
    IF(_xlpm.r=0,"",_xlpm.r)
)</f>
        <v/>
      </c>
      <c r="E68" t="str">
        <f t="shared" si="6"/>
        <v/>
      </c>
      <c r="F68" t="str">
        <f>_xlfn.XLOOKUP('Fiche formation'!$C$8,SitesFormations[Site de formation principal],SitesFormations[Mail pour assiduité],"")</f>
        <v>cfa-ensuplr-upvd@umontpellier.fr</v>
      </c>
      <c r="G68" t="s">
        <v>140</v>
      </c>
      <c r="H68" t="str">
        <f>_xlfn.TEXTJOIN(" ",TRUE,
'Fiche formation'!$C$18,
_xlfn.SWITCH('Fiche formation'!$C$18,"DNO","2A","DE AUDIO","3A",
_xlfn.SWITCH('Fiche formation'!$C$15,"DEUST","2A","DSCG","2A","MASTER","2A","BUT","3A","DCG","3A","LG","3A","LP","3A","INGE","3A",""))
)</f>
        <v>M CHPS 2A</v>
      </c>
    </row>
    <row r="69" spans="1:8" x14ac:dyDescent="0.3">
      <c r="A69" s="1">
        <f t="shared" si="7"/>
        <v>46268</v>
      </c>
      <c r="B69" t="str">
        <f t="shared" si="4"/>
        <v/>
      </c>
      <c r="C69" t="str">
        <f t="shared" si="5"/>
        <v/>
      </c>
      <c r="D69" s="12" t="str" cm="1">
        <f t="array" ref="D69">_xlfn.LET(
    _xlpm.d, A69,
    _xlpm.debut, DATE(2026,8,1),
    _xlpm.m, DATEDIF(_xlpm.debut, _xlpm.d, "m"),
    _xlpm.col, 1 + _xlpm.m*3,
    _xlpm.dates, INDEX('Calendrier 2026-2027'!$C$13:$BC$43,,_xlpm.col),
    _xlpm.titres, INDEX('Calendrier 2026-2027'!$D$13:$BD$43,,_xlpm.col),
    _xlpm.r, _xlfn.XLOOKUP(_xlpm.d, _xlpm.dates, _xlpm.titres),
    IF(_xlpm.r=0,"",_xlpm.r)
)</f>
        <v/>
      </c>
      <c r="E69" t="str">
        <f t="shared" si="6"/>
        <v/>
      </c>
      <c r="F69" t="str">
        <f>_xlfn.XLOOKUP('Fiche formation'!$C$8,SitesFormations[Site de formation principal],SitesFormations[Mail pour assiduité],"")</f>
        <v>cfa-ensuplr-upvd@umontpellier.fr</v>
      </c>
      <c r="G69" t="s">
        <v>140</v>
      </c>
      <c r="H69" t="str">
        <f>_xlfn.TEXTJOIN(" ",TRUE,
'Fiche formation'!$C$18,
_xlfn.SWITCH('Fiche formation'!$C$18,"DNO","2A","DE AUDIO","3A",
_xlfn.SWITCH('Fiche formation'!$C$15,"DEUST","2A","DSCG","2A","MASTER","2A","BUT","3A","DCG","3A","LG","3A","LP","3A","INGE","3A",""))
)</f>
        <v>M CHPS 2A</v>
      </c>
    </row>
    <row r="70" spans="1:8" x14ac:dyDescent="0.3">
      <c r="A70" s="1">
        <f t="shared" si="7"/>
        <v>46269</v>
      </c>
      <c r="B70" t="str">
        <f t="shared" si="4"/>
        <v/>
      </c>
      <c r="C70" t="str">
        <f t="shared" si="5"/>
        <v/>
      </c>
      <c r="D70" s="12" t="str" cm="1">
        <f t="array" ref="D70">_xlfn.LET(
    _xlpm.d, A70,
    _xlpm.debut, DATE(2026,8,1),
    _xlpm.m, DATEDIF(_xlpm.debut, _xlpm.d, "m"),
    _xlpm.col, 1 + _xlpm.m*3,
    _xlpm.dates, INDEX('Calendrier 2026-2027'!$C$13:$BC$43,,_xlpm.col),
    _xlpm.titres, INDEX('Calendrier 2026-2027'!$D$13:$BD$43,,_xlpm.col),
    _xlpm.r, _xlfn.XLOOKUP(_xlpm.d, _xlpm.dates, _xlpm.titres),
    IF(_xlpm.r=0,"",_xlpm.r)
)</f>
        <v/>
      </c>
      <c r="E70" t="str">
        <f t="shared" si="6"/>
        <v/>
      </c>
      <c r="F70" t="str">
        <f>_xlfn.XLOOKUP('Fiche formation'!$C$8,SitesFormations[Site de formation principal],SitesFormations[Mail pour assiduité],"")</f>
        <v>cfa-ensuplr-upvd@umontpellier.fr</v>
      </c>
      <c r="G70" t="s">
        <v>140</v>
      </c>
      <c r="H70" t="str">
        <f>_xlfn.TEXTJOIN(" ",TRUE,
'Fiche formation'!$C$18,
_xlfn.SWITCH('Fiche formation'!$C$18,"DNO","2A","DE AUDIO","3A",
_xlfn.SWITCH('Fiche formation'!$C$15,"DEUST","2A","DSCG","2A","MASTER","2A","BUT","3A","DCG","3A","LG","3A","LP","3A","INGE","3A",""))
)</f>
        <v>M CHPS 2A</v>
      </c>
    </row>
    <row r="71" spans="1:8" x14ac:dyDescent="0.3">
      <c r="A71" s="1">
        <f t="shared" si="7"/>
        <v>46269</v>
      </c>
      <c r="B71" t="str">
        <f t="shared" si="4"/>
        <v/>
      </c>
      <c r="C71" t="str">
        <f t="shared" si="5"/>
        <v/>
      </c>
      <c r="D71" s="12" t="str" cm="1">
        <f t="array" ref="D71">_xlfn.LET(
    _xlpm.d, A71,
    _xlpm.debut, DATE(2026,8,1),
    _xlpm.m, DATEDIF(_xlpm.debut, _xlpm.d, "m"),
    _xlpm.col, 1 + _xlpm.m*3,
    _xlpm.dates, INDEX('Calendrier 2026-2027'!$C$13:$BC$43,,_xlpm.col),
    _xlpm.titres, INDEX('Calendrier 2026-2027'!$D$13:$BD$43,,_xlpm.col),
    _xlpm.r, _xlfn.XLOOKUP(_xlpm.d, _xlpm.dates, _xlpm.titres),
    IF(_xlpm.r=0,"",_xlpm.r)
)</f>
        <v/>
      </c>
      <c r="E71" t="str">
        <f t="shared" si="6"/>
        <v/>
      </c>
      <c r="F71" t="str">
        <f>_xlfn.XLOOKUP('Fiche formation'!$C$8,SitesFormations[Site de formation principal],SitesFormations[Mail pour assiduité],"")</f>
        <v>cfa-ensuplr-upvd@umontpellier.fr</v>
      </c>
      <c r="G71" t="s">
        <v>140</v>
      </c>
      <c r="H71" t="str">
        <f>_xlfn.TEXTJOIN(" ",TRUE,
'Fiche formation'!$C$18,
_xlfn.SWITCH('Fiche formation'!$C$18,"DNO","2A","DE AUDIO","3A",
_xlfn.SWITCH('Fiche formation'!$C$15,"DEUST","2A","DSCG","2A","MASTER","2A","BUT","3A","DCG","3A","LG","3A","LP","3A","INGE","3A",""))
)</f>
        <v>M CHPS 2A</v>
      </c>
    </row>
    <row r="72" spans="1:8" x14ac:dyDescent="0.3">
      <c r="A72" s="1">
        <f t="shared" si="7"/>
        <v>46270</v>
      </c>
      <c r="B72" t="str">
        <f t="shared" si="4"/>
        <v/>
      </c>
      <c r="C72" t="str">
        <f t="shared" si="5"/>
        <v/>
      </c>
      <c r="D72" s="12" t="str" cm="1">
        <f t="array" ref="D72">_xlfn.LET(
    _xlpm.d, A72,
    _xlpm.debut, DATE(2026,8,1),
    _xlpm.m, DATEDIF(_xlpm.debut, _xlpm.d, "m"),
    _xlpm.col, 1 + _xlpm.m*3,
    _xlpm.dates, INDEX('Calendrier 2026-2027'!$C$13:$BC$43,,_xlpm.col),
    _xlpm.titres, INDEX('Calendrier 2026-2027'!$D$13:$BD$43,,_xlpm.col),
    _xlpm.r, _xlfn.XLOOKUP(_xlpm.d, _xlpm.dates, _xlpm.titres),
    IF(_xlpm.r=0,"",_xlpm.r)
)</f>
        <v/>
      </c>
      <c r="E72" t="str">
        <f t="shared" si="6"/>
        <v/>
      </c>
      <c r="F72" t="str">
        <f>_xlfn.XLOOKUP('Fiche formation'!$C$8,SitesFormations[Site de formation principal],SitesFormations[Mail pour assiduité],"")</f>
        <v>cfa-ensuplr-upvd@umontpellier.fr</v>
      </c>
      <c r="G72" t="s">
        <v>140</v>
      </c>
      <c r="H72" t="str">
        <f>_xlfn.TEXTJOIN(" ",TRUE,
'Fiche formation'!$C$18,
_xlfn.SWITCH('Fiche formation'!$C$18,"DNO","2A","DE AUDIO","3A",
_xlfn.SWITCH('Fiche formation'!$C$15,"DEUST","2A","DSCG","2A","MASTER","2A","BUT","3A","DCG","3A","LG","3A","LP","3A","INGE","3A",""))
)</f>
        <v>M CHPS 2A</v>
      </c>
    </row>
    <row r="73" spans="1:8" x14ac:dyDescent="0.3">
      <c r="A73" s="1">
        <f t="shared" si="7"/>
        <v>46270</v>
      </c>
      <c r="B73" t="str">
        <f t="shared" si="4"/>
        <v/>
      </c>
      <c r="C73" t="str">
        <f t="shared" si="5"/>
        <v/>
      </c>
      <c r="D73" s="12" t="str" cm="1">
        <f t="array" ref="D73">_xlfn.LET(
    _xlpm.d, A73,
    _xlpm.debut, DATE(2026,8,1),
    _xlpm.m, DATEDIF(_xlpm.debut, _xlpm.d, "m"),
    _xlpm.col, 1 + _xlpm.m*3,
    _xlpm.dates, INDEX('Calendrier 2026-2027'!$C$13:$BC$43,,_xlpm.col),
    _xlpm.titres, INDEX('Calendrier 2026-2027'!$D$13:$BD$43,,_xlpm.col),
    _xlpm.r, _xlfn.XLOOKUP(_xlpm.d, _xlpm.dates, _xlpm.titres),
    IF(_xlpm.r=0,"",_xlpm.r)
)</f>
        <v/>
      </c>
      <c r="E73" t="str">
        <f t="shared" si="6"/>
        <v/>
      </c>
      <c r="F73" t="str">
        <f>_xlfn.XLOOKUP('Fiche formation'!$C$8,SitesFormations[Site de formation principal],SitesFormations[Mail pour assiduité],"")</f>
        <v>cfa-ensuplr-upvd@umontpellier.fr</v>
      </c>
      <c r="G73" t="s">
        <v>140</v>
      </c>
      <c r="H73" t="str">
        <f>_xlfn.TEXTJOIN(" ",TRUE,
'Fiche formation'!$C$18,
_xlfn.SWITCH('Fiche formation'!$C$18,"DNO","2A","DE AUDIO","3A",
_xlfn.SWITCH('Fiche formation'!$C$15,"DEUST","2A","DSCG","2A","MASTER","2A","BUT","3A","DCG","3A","LG","3A","LP","3A","INGE","3A",""))
)</f>
        <v>M CHPS 2A</v>
      </c>
    </row>
    <row r="74" spans="1:8" x14ac:dyDescent="0.3">
      <c r="A74" s="1">
        <f t="shared" si="7"/>
        <v>46271</v>
      </c>
      <c r="B74" t="str">
        <f t="shared" si="4"/>
        <v/>
      </c>
      <c r="C74" t="str">
        <f t="shared" si="5"/>
        <v/>
      </c>
      <c r="D74" s="12" t="str" cm="1">
        <f t="array" ref="D74">_xlfn.LET(
    _xlpm.d, A74,
    _xlpm.debut, DATE(2026,8,1),
    _xlpm.m, DATEDIF(_xlpm.debut, _xlpm.d, "m"),
    _xlpm.col, 1 + _xlpm.m*3,
    _xlpm.dates, INDEX('Calendrier 2026-2027'!$C$13:$BC$43,,_xlpm.col),
    _xlpm.titres, INDEX('Calendrier 2026-2027'!$D$13:$BD$43,,_xlpm.col),
    _xlpm.r, _xlfn.XLOOKUP(_xlpm.d, _xlpm.dates, _xlpm.titres),
    IF(_xlpm.r=0,"",_xlpm.r)
)</f>
        <v/>
      </c>
      <c r="E74" t="str">
        <f t="shared" si="6"/>
        <v/>
      </c>
      <c r="F74" t="str">
        <f>_xlfn.XLOOKUP('Fiche formation'!$C$8,SitesFormations[Site de formation principal],SitesFormations[Mail pour assiduité],"")</f>
        <v>cfa-ensuplr-upvd@umontpellier.fr</v>
      </c>
      <c r="G74" t="s">
        <v>140</v>
      </c>
      <c r="H74" t="str">
        <f>_xlfn.TEXTJOIN(" ",TRUE,
'Fiche formation'!$C$18,
_xlfn.SWITCH('Fiche formation'!$C$18,"DNO","2A","DE AUDIO","3A",
_xlfn.SWITCH('Fiche formation'!$C$15,"DEUST","2A","DSCG","2A","MASTER","2A","BUT","3A","DCG","3A","LG","3A","LP","3A","INGE","3A",""))
)</f>
        <v>M CHPS 2A</v>
      </c>
    </row>
    <row r="75" spans="1:8" x14ac:dyDescent="0.3">
      <c r="A75" s="1">
        <f t="shared" si="7"/>
        <v>46271</v>
      </c>
      <c r="B75" t="str">
        <f t="shared" si="4"/>
        <v/>
      </c>
      <c r="C75" t="str">
        <f t="shared" si="5"/>
        <v/>
      </c>
      <c r="D75" s="12" t="str" cm="1">
        <f t="array" ref="D75">_xlfn.LET(
    _xlpm.d, A75,
    _xlpm.debut, DATE(2026,8,1),
    _xlpm.m, DATEDIF(_xlpm.debut, _xlpm.d, "m"),
    _xlpm.col, 1 + _xlpm.m*3,
    _xlpm.dates, INDEX('Calendrier 2026-2027'!$C$13:$BC$43,,_xlpm.col),
    _xlpm.titres, INDEX('Calendrier 2026-2027'!$D$13:$BD$43,,_xlpm.col),
    _xlpm.r, _xlfn.XLOOKUP(_xlpm.d, _xlpm.dates, _xlpm.titres),
    IF(_xlpm.r=0,"",_xlpm.r)
)</f>
        <v/>
      </c>
      <c r="E75" t="str">
        <f t="shared" si="6"/>
        <v/>
      </c>
      <c r="F75" t="str">
        <f>_xlfn.XLOOKUP('Fiche formation'!$C$8,SitesFormations[Site de formation principal],SitesFormations[Mail pour assiduité],"")</f>
        <v>cfa-ensuplr-upvd@umontpellier.fr</v>
      </c>
      <c r="G75" t="s">
        <v>140</v>
      </c>
      <c r="H75" t="str">
        <f>_xlfn.TEXTJOIN(" ",TRUE,
'Fiche formation'!$C$18,
_xlfn.SWITCH('Fiche formation'!$C$18,"DNO","2A","DE AUDIO","3A",
_xlfn.SWITCH('Fiche formation'!$C$15,"DEUST","2A","DSCG","2A","MASTER","2A","BUT","3A","DCG","3A","LG","3A","LP","3A","INGE","3A",""))
)</f>
        <v>M CHPS 2A</v>
      </c>
    </row>
    <row r="76" spans="1:8" x14ac:dyDescent="0.3">
      <c r="A76" s="1">
        <f t="shared" si="7"/>
        <v>46272</v>
      </c>
      <c r="B76" t="str">
        <f t="shared" si="4"/>
        <v/>
      </c>
      <c r="C76" t="str">
        <f t="shared" si="5"/>
        <v/>
      </c>
      <c r="D76" s="12" t="str" cm="1">
        <f t="array" ref="D76">_xlfn.LET(
    _xlpm.d, A76,
    _xlpm.debut, DATE(2026,8,1),
    _xlpm.m, DATEDIF(_xlpm.debut, _xlpm.d, "m"),
    _xlpm.col, 1 + _xlpm.m*3,
    _xlpm.dates, INDEX('Calendrier 2026-2027'!$C$13:$BC$43,,_xlpm.col),
    _xlpm.titres, INDEX('Calendrier 2026-2027'!$D$13:$BD$43,,_xlpm.col),
    _xlpm.r, _xlfn.XLOOKUP(_xlpm.d, _xlpm.dates, _xlpm.titres),
    IF(_xlpm.r=0,"",_xlpm.r)
)</f>
        <v/>
      </c>
      <c r="E76" t="str">
        <f t="shared" si="6"/>
        <v/>
      </c>
      <c r="F76" t="str">
        <f>_xlfn.XLOOKUP('Fiche formation'!$C$8,SitesFormations[Site de formation principal],SitesFormations[Mail pour assiduité],"")</f>
        <v>cfa-ensuplr-upvd@umontpellier.fr</v>
      </c>
      <c r="G76" t="s">
        <v>140</v>
      </c>
      <c r="H76" t="str">
        <f>_xlfn.TEXTJOIN(" ",TRUE,
'Fiche formation'!$C$18,
_xlfn.SWITCH('Fiche formation'!$C$18,"DNO","2A","DE AUDIO","3A",
_xlfn.SWITCH('Fiche formation'!$C$15,"DEUST","2A","DSCG","2A","MASTER","2A","BUT","3A","DCG","3A","LG","3A","LP","3A","INGE","3A",""))
)</f>
        <v>M CHPS 2A</v>
      </c>
    </row>
    <row r="77" spans="1:8" x14ac:dyDescent="0.3">
      <c r="A77" s="1">
        <f t="shared" si="7"/>
        <v>46272</v>
      </c>
      <c r="B77" t="str">
        <f t="shared" si="4"/>
        <v/>
      </c>
      <c r="C77" t="str">
        <f t="shared" si="5"/>
        <v/>
      </c>
      <c r="D77" s="12" t="str" cm="1">
        <f t="array" ref="D77">_xlfn.LET(
    _xlpm.d, A77,
    _xlpm.debut, DATE(2026,8,1),
    _xlpm.m, DATEDIF(_xlpm.debut, _xlpm.d, "m"),
    _xlpm.col, 1 + _xlpm.m*3,
    _xlpm.dates, INDEX('Calendrier 2026-2027'!$C$13:$BC$43,,_xlpm.col),
    _xlpm.titres, INDEX('Calendrier 2026-2027'!$D$13:$BD$43,,_xlpm.col),
    _xlpm.r, _xlfn.XLOOKUP(_xlpm.d, _xlpm.dates, _xlpm.titres),
    IF(_xlpm.r=0,"",_xlpm.r)
)</f>
        <v/>
      </c>
      <c r="E77" t="str">
        <f t="shared" si="6"/>
        <v/>
      </c>
      <c r="F77" t="str">
        <f>_xlfn.XLOOKUP('Fiche formation'!$C$8,SitesFormations[Site de formation principal],SitesFormations[Mail pour assiduité],"")</f>
        <v>cfa-ensuplr-upvd@umontpellier.fr</v>
      </c>
      <c r="G77" t="s">
        <v>140</v>
      </c>
      <c r="H77" t="str">
        <f>_xlfn.TEXTJOIN(" ",TRUE,
'Fiche formation'!$C$18,
_xlfn.SWITCH('Fiche formation'!$C$18,"DNO","2A","DE AUDIO","3A",
_xlfn.SWITCH('Fiche formation'!$C$15,"DEUST","2A","DSCG","2A","MASTER","2A","BUT","3A","DCG","3A","LG","3A","LP","3A","INGE","3A",""))
)</f>
        <v>M CHPS 2A</v>
      </c>
    </row>
    <row r="78" spans="1:8" x14ac:dyDescent="0.3">
      <c r="A78" s="1">
        <f t="shared" si="7"/>
        <v>46273</v>
      </c>
      <c r="B78" t="str">
        <f t="shared" si="4"/>
        <v/>
      </c>
      <c r="C78" t="str">
        <f t="shared" si="5"/>
        <v/>
      </c>
      <c r="D78" s="12" t="str" cm="1">
        <f t="array" ref="D78">_xlfn.LET(
    _xlpm.d, A78,
    _xlpm.debut, DATE(2026,8,1),
    _xlpm.m, DATEDIF(_xlpm.debut, _xlpm.d, "m"),
    _xlpm.col, 1 + _xlpm.m*3,
    _xlpm.dates, INDEX('Calendrier 2026-2027'!$C$13:$BC$43,,_xlpm.col),
    _xlpm.titres, INDEX('Calendrier 2026-2027'!$D$13:$BD$43,,_xlpm.col),
    _xlpm.r, _xlfn.XLOOKUP(_xlpm.d, _xlpm.dates, _xlpm.titres),
    IF(_xlpm.r=0,"",_xlpm.r)
)</f>
        <v/>
      </c>
      <c r="E78" t="str">
        <f t="shared" si="6"/>
        <v/>
      </c>
      <c r="F78" t="str">
        <f>_xlfn.XLOOKUP('Fiche formation'!$C$8,SitesFormations[Site de formation principal],SitesFormations[Mail pour assiduité],"")</f>
        <v>cfa-ensuplr-upvd@umontpellier.fr</v>
      </c>
      <c r="G78" t="s">
        <v>140</v>
      </c>
      <c r="H78" t="str">
        <f>_xlfn.TEXTJOIN(" ",TRUE,
'Fiche formation'!$C$18,
_xlfn.SWITCH('Fiche formation'!$C$18,"DNO","2A","DE AUDIO","3A",
_xlfn.SWITCH('Fiche formation'!$C$15,"DEUST","2A","DSCG","2A","MASTER","2A","BUT","3A","DCG","3A","LG","3A","LP","3A","INGE","3A",""))
)</f>
        <v>M CHPS 2A</v>
      </c>
    </row>
    <row r="79" spans="1:8" x14ac:dyDescent="0.3">
      <c r="A79" s="1">
        <f t="shared" si="7"/>
        <v>46273</v>
      </c>
      <c r="B79" t="str">
        <f t="shared" si="4"/>
        <v/>
      </c>
      <c r="C79" t="str">
        <f t="shared" si="5"/>
        <v/>
      </c>
      <c r="D79" s="12" t="str" cm="1">
        <f t="array" ref="D79">_xlfn.LET(
    _xlpm.d, A79,
    _xlpm.debut, DATE(2026,8,1),
    _xlpm.m, DATEDIF(_xlpm.debut, _xlpm.d, "m"),
    _xlpm.col, 1 + _xlpm.m*3,
    _xlpm.dates, INDEX('Calendrier 2026-2027'!$C$13:$BC$43,,_xlpm.col),
    _xlpm.titres, INDEX('Calendrier 2026-2027'!$D$13:$BD$43,,_xlpm.col),
    _xlpm.r, _xlfn.XLOOKUP(_xlpm.d, _xlpm.dates, _xlpm.titres),
    IF(_xlpm.r=0,"",_xlpm.r)
)</f>
        <v/>
      </c>
      <c r="E79" t="str">
        <f t="shared" si="6"/>
        <v/>
      </c>
      <c r="F79" t="str">
        <f>_xlfn.XLOOKUP('Fiche formation'!$C$8,SitesFormations[Site de formation principal],SitesFormations[Mail pour assiduité],"")</f>
        <v>cfa-ensuplr-upvd@umontpellier.fr</v>
      </c>
      <c r="G79" t="s">
        <v>140</v>
      </c>
      <c r="H79" t="str">
        <f>_xlfn.TEXTJOIN(" ",TRUE,
'Fiche formation'!$C$18,
_xlfn.SWITCH('Fiche formation'!$C$18,"DNO","2A","DE AUDIO","3A",
_xlfn.SWITCH('Fiche formation'!$C$15,"DEUST","2A","DSCG","2A","MASTER","2A","BUT","3A","DCG","3A","LG","3A","LP","3A","INGE","3A",""))
)</f>
        <v>M CHPS 2A</v>
      </c>
    </row>
    <row r="80" spans="1:8" x14ac:dyDescent="0.3">
      <c r="A80" s="1">
        <f t="shared" si="7"/>
        <v>46274</v>
      </c>
      <c r="B80" t="str">
        <f t="shared" si="4"/>
        <v/>
      </c>
      <c r="C80" t="str">
        <f t="shared" si="5"/>
        <v/>
      </c>
      <c r="D80" s="12" t="str" cm="1">
        <f t="array" ref="D80">_xlfn.LET(
    _xlpm.d, A80,
    _xlpm.debut, DATE(2026,8,1),
    _xlpm.m, DATEDIF(_xlpm.debut, _xlpm.d, "m"),
    _xlpm.col, 1 + _xlpm.m*3,
    _xlpm.dates, INDEX('Calendrier 2026-2027'!$C$13:$BC$43,,_xlpm.col),
    _xlpm.titres, INDEX('Calendrier 2026-2027'!$D$13:$BD$43,,_xlpm.col),
    _xlpm.r, _xlfn.XLOOKUP(_xlpm.d, _xlpm.dates, _xlpm.titres),
    IF(_xlpm.r=0,"",_xlpm.r)
)</f>
        <v/>
      </c>
      <c r="E80" t="str">
        <f t="shared" si="6"/>
        <v/>
      </c>
      <c r="F80" t="str">
        <f>_xlfn.XLOOKUP('Fiche formation'!$C$8,SitesFormations[Site de formation principal],SitesFormations[Mail pour assiduité],"")</f>
        <v>cfa-ensuplr-upvd@umontpellier.fr</v>
      </c>
      <c r="G80" t="s">
        <v>140</v>
      </c>
      <c r="H80" t="str">
        <f>_xlfn.TEXTJOIN(" ",TRUE,
'Fiche formation'!$C$18,
_xlfn.SWITCH('Fiche formation'!$C$18,"DNO","2A","DE AUDIO","3A",
_xlfn.SWITCH('Fiche formation'!$C$15,"DEUST","2A","DSCG","2A","MASTER","2A","BUT","3A","DCG","3A","LG","3A","LP","3A","INGE","3A",""))
)</f>
        <v>M CHPS 2A</v>
      </c>
    </row>
    <row r="81" spans="1:8" x14ac:dyDescent="0.3">
      <c r="A81" s="1">
        <f t="shared" si="7"/>
        <v>46274</v>
      </c>
      <c r="B81" t="str">
        <f t="shared" si="4"/>
        <v/>
      </c>
      <c r="C81" t="str">
        <f t="shared" si="5"/>
        <v/>
      </c>
      <c r="D81" s="12" t="str" cm="1">
        <f t="array" ref="D81">_xlfn.LET(
    _xlpm.d, A81,
    _xlpm.debut, DATE(2026,8,1),
    _xlpm.m, DATEDIF(_xlpm.debut, _xlpm.d, "m"),
    _xlpm.col, 1 + _xlpm.m*3,
    _xlpm.dates, INDEX('Calendrier 2026-2027'!$C$13:$BC$43,,_xlpm.col),
    _xlpm.titres, INDEX('Calendrier 2026-2027'!$D$13:$BD$43,,_xlpm.col),
    _xlpm.r, _xlfn.XLOOKUP(_xlpm.d, _xlpm.dates, _xlpm.titres),
    IF(_xlpm.r=0,"",_xlpm.r)
)</f>
        <v/>
      </c>
      <c r="E81" t="str">
        <f t="shared" si="6"/>
        <v/>
      </c>
      <c r="F81" t="str">
        <f>_xlfn.XLOOKUP('Fiche formation'!$C$8,SitesFormations[Site de formation principal],SitesFormations[Mail pour assiduité],"")</f>
        <v>cfa-ensuplr-upvd@umontpellier.fr</v>
      </c>
      <c r="G81" t="s">
        <v>140</v>
      </c>
      <c r="H81" t="str">
        <f>_xlfn.TEXTJOIN(" ",TRUE,
'Fiche formation'!$C$18,
_xlfn.SWITCH('Fiche formation'!$C$18,"DNO","2A","DE AUDIO","3A",
_xlfn.SWITCH('Fiche formation'!$C$15,"DEUST","2A","DSCG","2A","MASTER","2A","BUT","3A","DCG","3A","LG","3A","LP","3A","INGE","3A",""))
)</f>
        <v>M CHPS 2A</v>
      </c>
    </row>
    <row r="82" spans="1:8" x14ac:dyDescent="0.3">
      <c r="A82" s="1">
        <f t="shared" si="7"/>
        <v>46275</v>
      </c>
      <c r="B82" t="str">
        <f t="shared" si="4"/>
        <v/>
      </c>
      <c r="C82" t="str">
        <f t="shared" si="5"/>
        <v/>
      </c>
      <c r="D82" s="12" t="str" cm="1">
        <f t="array" ref="D82">_xlfn.LET(
    _xlpm.d, A82,
    _xlpm.debut, DATE(2026,8,1),
    _xlpm.m, DATEDIF(_xlpm.debut, _xlpm.d, "m"),
    _xlpm.col, 1 + _xlpm.m*3,
    _xlpm.dates, INDEX('Calendrier 2026-2027'!$C$13:$BC$43,,_xlpm.col),
    _xlpm.titres, INDEX('Calendrier 2026-2027'!$D$13:$BD$43,,_xlpm.col),
    _xlpm.r, _xlfn.XLOOKUP(_xlpm.d, _xlpm.dates, _xlpm.titres),
    IF(_xlpm.r=0,"",_xlpm.r)
)</f>
        <v/>
      </c>
      <c r="E82" t="str">
        <f t="shared" si="6"/>
        <v/>
      </c>
      <c r="F82" t="str">
        <f>_xlfn.XLOOKUP('Fiche formation'!$C$8,SitesFormations[Site de formation principal],SitesFormations[Mail pour assiduité],"")</f>
        <v>cfa-ensuplr-upvd@umontpellier.fr</v>
      </c>
      <c r="G82" t="s">
        <v>140</v>
      </c>
      <c r="H82" t="str">
        <f>_xlfn.TEXTJOIN(" ",TRUE,
'Fiche formation'!$C$18,
_xlfn.SWITCH('Fiche formation'!$C$18,"DNO","2A","DE AUDIO","3A",
_xlfn.SWITCH('Fiche formation'!$C$15,"DEUST","2A","DSCG","2A","MASTER","2A","BUT","3A","DCG","3A","LG","3A","LP","3A","INGE","3A",""))
)</f>
        <v>M CHPS 2A</v>
      </c>
    </row>
    <row r="83" spans="1:8" x14ac:dyDescent="0.3">
      <c r="A83" s="1">
        <f t="shared" si="7"/>
        <v>46275</v>
      </c>
      <c r="B83" t="str">
        <f t="shared" si="4"/>
        <v/>
      </c>
      <c r="C83" t="str">
        <f t="shared" si="5"/>
        <v/>
      </c>
      <c r="D83" s="12" t="str" cm="1">
        <f t="array" ref="D83">_xlfn.LET(
    _xlpm.d, A83,
    _xlpm.debut, DATE(2026,8,1),
    _xlpm.m, DATEDIF(_xlpm.debut, _xlpm.d, "m"),
    _xlpm.col, 1 + _xlpm.m*3,
    _xlpm.dates, INDEX('Calendrier 2026-2027'!$C$13:$BC$43,,_xlpm.col),
    _xlpm.titres, INDEX('Calendrier 2026-2027'!$D$13:$BD$43,,_xlpm.col),
    _xlpm.r, _xlfn.XLOOKUP(_xlpm.d, _xlpm.dates, _xlpm.titres),
    IF(_xlpm.r=0,"",_xlpm.r)
)</f>
        <v/>
      </c>
      <c r="E83" t="str">
        <f t="shared" si="6"/>
        <v/>
      </c>
      <c r="F83" t="str">
        <f>_xlfn.XLOOKUP('Fiche formation'!$C$8,SitesFormations[Site de formation principal],SitesFormations[Mail pour assiduité],"")</f>
        <v>cfa-ensuplr-upvd@umontpellier.fr</v>
      </c>
      <c r="G83" t="s">
        <v>140</v>
      </c>
      <c r="H83" t="str">
        <f>_xlfn.TEXTJOIN(" ",TRUE,
'Fiche formation'!$C$18,
_xlfn.SWITCH('Fiche formation'!$C$18,"DNO","2A","DE AUDIO","3A",
_xlfn.SWITCH('Fiche formation'!$C$15,"DEUST","2A","DSCG","2A","MASTER","2A","BUT","3A","DCG","3A","LG","3A","LP","3A","INGE","3A",""))
)</f>
        <v>M CHPS 2A</v>
      </c>
    </row>
    <row r="84" spans="1:8" x14ac:dyDescent="0.3">
      <c r="A84" s="1">
        <f t="shared" si="7"/>
        <v>46276</v>
      </c>
      <c r="B84" t="str">
        <f t="shared" si="4"/>
        <v/>
      </c>
      <c r="C84" t="str">
        <f t="shared" si="5"/>
        <v/>
      </c>
      <c r="D84" s="12" t="str" cm="1">
        <f t="array" ref="D84">_xlfn.LET(
    _xlpm.d, A84,
    _xlpm.debut, DATE(2026,8,1),
    _xlpm.m, DATEDIF(_xlpm.debut, _xlpm.d, "m"),
    _xlpm.col, 1 + _xlpm.m*3,
    _xlpm.dates, INDEX('Calendrier 2026-2027'!$C$13:$BC$43,,_xlpm.col),
    _xlpm.titres, INDEX('Calendrier 2026-2027'!$D$13:$BD$43,,_xlpm.col),
    _xlpm.r, _xlfn.XLOOKUP(_xlpm.d, _xlpm.dates, _xlpm.titres),
    IF(_xlpm.r=0,"",_xlpm.r)
)</f>
        <v/>
      </c>
      <c r="E84" t="str">
        <f t="shared" si="6"/>
        <v/>
      </c>
      <c r="F84" t="str">
        <f>_xlfn.XLOOKUP('Fiche formation'!$C$8,SitesFormations[Site de formation principal],SitesFormations[Mail pour assiduité],"")</f>
        <v>cfa-ensuplr-upvd@umontpellier.fr</v>
      </c>
      <c r="G84" t="s">
        <v>140</v>
      </c>
      <c r="H84" t="str">
        <f>_xlfn.TEXTJOIN(" ",TRUE,
'Fiche formation'!$C$18,
_xlfn.SWITCH('Fiche formation'!$C$18,"DNO","2A","DE AUDIO","3A",
_xlfn.SWITCH('Fiche formation'!$C$15,"DEUST","2A","DSCG","2A","MASTER","2A","BUT","3A","DCG","3A","LG","3A","LP","3A","INGE","3A",""))
)</f>
        <v>M CHPS 2A</v>
      </c>
    </row>
    <row r="85" spans="1:8" x14ac:dyDescent="0.3">
      <c r="A85" s="1">
        <f t="shared" si="7"/>
        <v>46276</v>
      </c>
      <c r="B85" t="str">
        <f t="shared" si="4"/>
        <v/>
      </c>
      <c r="C85" t="str">
        <f t="shared" si="5"/>
        <v/>
      </c>
      <c r="D85" s="12" t="str" cm="1">
        <f t="array" ref="D85">_xlfn.LET(
    _xlpm.d, A85,
    _xlpm.debut, DATE(2026,8,1),
    _xlpm.m, DATEDIF(_xlpm.debut, _xlpm.d, "m"),
    _xlpm.col, 1 + _xlpm.m*3,
    _xlpm.dates, INDEX('Calendrier 2026-2027'!$C$13:$BC$43,,_xlpm.col),
    _xlpm.titres, INDEX('Calendrier 2026-2027'!$D$13:$BD$43,,_xlpm.col),
    _xlpm.r, _xlfn.XLOOKUP(_xlpm.d, _xlpm.dates, _xlpm.titres),
    IF(_xlpm.r=0,"",_xlpm.r)
)</f>
        <v/>
      </c>
      <c r="E85" t="str">
        <f t="shared" si="6"/>
        <v/>
      </c>
      <c r="F85" t="str">
        <f>_xlfn.XLOOKUP('Fiche formation'!$C$8,SitesFormations[Site de formation principal],SitesFormations[Mail pour assiduité],"")</f>
        <v>cfa-ensuplr-upvd@umontpellier.fr</v>
      </c>
      <c r="G85" t="s">
        <v>140</v>
      </c>
      <c r="H85" t="str">
        <f>_xlfn.TEXTJOIN(" ",TRUE,
'Fiche formation'!$C$18,
_xlfn.SWITCH('Fiche formation'!$C$18,"DNO","2A","DE AUDIO","3A",
_xlfn.SWITCH('Fiche formation'!$C$15,"DEUST","2A","DSCG","2A","MASTER","2A","BUT","3A","DCG","3A","LG","3A","LP","3A","INGE","3A",""))
)</f>
        <v>M CHPS 2A</v>
      </c>
    </row>
    <row r="86" spans="1:8" x14ac:dyDescent="0.3">
      <c r="A86" s="1">
        <f t="shared" si="7"/>
        <v>46277</v>
      </c>
      <c r="B86" t="str">
        <f t="shared" si="4"/>
        <v/>
      </c>
      <c r="C86" t="str">
        <f t="shared" si="5"/>
        <v/>
      </c>
      <c r="D86" s="12" t="str" cm="1">
        <f t="array" ref="D86">_xlfn.LET(
    _xlpm.d, A86,
    _xlpm.debut, DATE(2026,8,1),
    _xlpm.m, DATEDIF(_xlpm.debut, _xlpm.d, "m"),
    _xlpm.col, 1 + _xlpm.m*3,
    _xlpm.dates, INDEX('Calendrier 2026-2027'!$C$13:$BC$43,,_xlpm.col),
    _xlpm.titres, INDEX('Calendrier 2026-2027'!$D$13:$BD$43,,_xlpm.col),
    _xlpm.r, _xlfn.XLOOKUP(_xlpm.d, _xlpm.dates, _xlpm.titres),
    IF(_xlpm.r=0,"",_xlpm.r)
)</f>
        <v/>
      </c>
      <c r="E86" t="str">
        <f t="shared" si="6"/>
        <v/>
      </c>
      <c r="F86" t="str">
        <f>_xlfn.XLOOKUP('Fiche formation'!$C$8,SitesFormations[Site de formation principal],SitesFormations[Mail pour assiduité],"")</f>
        <v>cfa-ensuplr-upvd@umontpellier.fr</v>
      </c>
      <c r="G86" t="s">
        <v>140</v>
      </c>
      <c r="H86" t="str">
        <f>_xlfn.TEXTJOIN(" ",TRUE,
'Fiche formation'!$C$18,
_xlfn.SWITCH('Fiche formation'!$C$18,"DNO","2A","DE AUDIO","3A",
_xlfn.SWITCH('Fiche formation'!$C$15,"DEUST","2A","DSCG","2A","MASTER","2A","BUT","3A","DCG","3A","LG","3A","LP","3A","INGE","3A",""))
)</f>
        <v>M CHPS 2A</v>
      </c>
    </row>
    <row r="87" spans="1:8" x14ac:dyDescent="0.3">
      <c r="A87" s="1">
        <f t="shared" si="7"/>
        <v>46277</v>
      </c>
      <c r="B87" t="str">
        <f t="shared" si="4"/>
        <v/>
      </c>
      <c r="C87" t="str">
        <f t="shared" si="5"/>
        <v/>
      </c>
      <c r="D87" s="12" t="str" cm="1">
        <f t="array" ref="D87">_xlfn.LET(
    _xlpm.d, A87,
    _xlpm.debut, DATE(2026,8,1),
    _xlpm.m, DATEDIF(_xlpm.debut, _xlpm.d, "m"),
    _xlpm.col, 1 + _xlpm.m*3,
    _xlpm.dates, INDEX('Calendrier 2026-2027'!$C$13:$BC$43,,_xlpm.col),
    _xlpm.titres, INDEX('Calendrier 2026-2027'!$D$13:$BD$43,,_xlpm.col),
    _xlpm.r, _xlfn.XLOOKUP(_xlpm.d, _xlpm.dates, _xlpm.titres),
    IF(_xlpm.r=0,"",_xlpm.r)
)</f>
        <v/>
      </c>
      <c r="E87" t="str">
        <f t="shared" si="6"/>
        <v/>
      </c>
      <c r="F87" t="str">
        <f>_xlfn.XLOOKUP('Fiche formation'!$C$8,SitesFormations[Site de formation principal],SitesFormations[Mail pour assiduité],"")</f>
        <v>cfa-ensuplr-upvd@umontpellier.fr</v>
      </c>
      <c r="G87" t="s">
        <v>140</v>
      </c>
      <c r="H87" t="str">
        <f>_xlfn.TEXTJOIN(" ",TRUE,
'Fiche formation'!$C$18,
_xlfn.SWITCH('Fiche formation'!$C$18,"DNO","2A","DE AUDIO","3A",
_xlfn.SWITCH('Fiche formation'!$C$15,"DEUST","2A","DSCG","2A","MASTER","2A","BUT","3A","DCG","3A","LG","3A","LP","3A","INGE","3A",""))
)</f>
        <v>M CHPS 2A</v>
      </c>
    </row>
    <row r="88" spans="1:8" x14ac:dyDescent="0.3">
      <c r="A88" s="1">
        <f t="shared" si="7"/>
        <v>46278</v>
      </c>
      <c r="B88" t="str">
        <f t="shared" si="4"/>
        <v/>
      </c>
      <c r="C88" t="str">
        <f t="shared" si="5"/>
        <v/>
      </c>
      <c r="D88" s="12" t="str" cm="1">
        <f t="array" ref="D88">_xlfn.LET(
    _xlpm.d, A88,
    _xlpm.debut, DATE(2026,8,1),
    _xlpm.m, DATEDIF(_xlpm.debut, _xlpm.d, "m"),
    _xlpm.col, 1 + _xlpm.m*3,
    _xlpm.dates, INDEX('Calendrier 2026-2027'!$C$13:$BC$43,,_xlpm.col),
    _xlpm.titres, INDEX('Calendrier 2026-2027'!$D$13:$BD$43,,_xlpm.col),
    _xlpm.r, _xlfn.XLOOKUP(_xlpm.d, _xlpm.dates, _xlpm.titres),
    IF(_xlpm.r=0,"",_xlpm.r)
)</f>
        <v/>
      </c>
      <c r="E88" t="str">
        <f t="shared" si="6"/>
        <v/>
      </c>
      <c r="F88" t="str">
        <f>_xlfn.XLOOKUP('Fiche formation'!$C$8,SitesFormations[Site de formation principal],SitesFormations[Mail pour assiduité],"")</f>
        <v>cfa-ensuplr-upvd@umontpellier.fr</v>
      </c>
      <c r="G88" t="s">
        <v>140</v>
      </c>
      <c r="H88" t="str">
        <f>_xlfn.TEXTJOIN(" ",TRUE,
'Fiche formation'!$C$18,
_xlfn.SWITCH('Fiche formation'!$C$18,"DNO","2A","DE AUDIO","3A",
_xlfn.SWITCH('Fiche formation'!$C$15,"DEUST","2A","DSCG","2A","MASTER","2A","BUT","3A","DCG","3A","LG","3A","LP","3A","INGE","3A",""))
)</f>
        <v>M CHPS 2A</v>
      </c>
    </row>
    <row r="89" spans="1:8" x14ac:dyDescent="0.3">
      <c r="A89" s="1">
        <f t="shared" si="7"/>
        <v>46278</v>
      </c>
      <c r="B89" t="str">
        <f t="shared" si="4"/>
        <v/>
      </c>
      <c r="C89" t="str">
        <f t="shared" si="5"/>
        <v/>
      </c>
      <c r="D89" s="12" t="str" cm="1">
        <f t="array" ref="D89">_xlfn.LET(
    _xlpm.d, A89,
    _xlpm.debut, DATE(2026,8,1),
    _xlpm.m, DATEDIF(_xlpm.debut, _xlpm.d, "m"),
    _xlpm.col, 1 + _xlpm.m*3,
    _xlpm.dates, INDEX('Calendrier 2026-2027'!$C$13:$BC$43,,_xlpm.col),
    _xlpm.titres, INDEX('Calendrier 2026-2027'!$D$13:$BD$43,,_xlpm.col),
    _xlpm.r, _xlfn.XLOOKUP(_xlpm.d, _xlpm.dates, _xlpm.titres),
    IF(_xlpm.r=0,"",_xlpm.r)
)</f>
        <v/>
      </c>
      <c r="E89" t="str">
        <f t="shared" si="6"/>
        <v/>
      </c>
      <c r="F89" t="str">
        <f>_xlfn.XLOOKUP('Fiche formation'!$C$8,SitesFormations[Site de formation principal],SitesFormations[Mail pour assiduité],"")</f>
        <v>cfa-ensuplr-upvd@umontpellier.fr</v>
      </c>
      <c r="G89" t="s">
        <v>140</v>
      </c>
      <c r="H89" t="str">
        <f>_xlfn.TEXTJOIN(" ",TRUE,
'Fiche formation'!$C$18,
_xlfn.SWITCH('Fiche formation'!$C$18,"DNO","2A","DE AUDIO","3A",
_xlfn.SWITCH('Fiche formation'!$C$15,"DEUST","2A","DSCG","2A","MASTER","2A","BUT","3A","DCG","3A","LG","3A","LP","3A","INGE","3A",""))
)</f>
        <v>M CHPS 2A</v>
      </c>
    </row>
    <row r="90" spans="1:8" x14ac:dyDescent="0.3">
      <c r="A90" s="1">
        <f t="shared" si="7"/>
        <v>46279</v>
      </c>
      <c r="B90" t="str">
        <f t="shared" si="4"/>
        <v>08:00</v>
      </c>
      <c r="C90" t="str">
        <f t="shared" si="5"/>
        <v>12:00</v>
      </c>
      <c r="D90" s="12" t="str" cm="1">
        <f t="array" ref="D90">_xlfn.LET(
    _xlpm.d, A90,
    _xlpm.debut, DATE(2026,8,1),
    _xlpm.m, DATEDIF(_xlpm.debut, _xlpm.d, "m"),
    _xlpm.col, 1 + _xlpm.m*3,
    _xlpm.dates, INDEX('Calendrier 2026-2027'!$C$13:$BC$43,,_xlpm.col),
    _xlpm.titres, INDEX('Calendrier 2026-2027'!$D$13:$BD$43,,_xlpm.col),
    _xlpm.r, _xlfn.XLOOKUP(_xlpm.d, _xlpm.dates, _xlpm.titres),
    IF(_xlpm.r=0,"",_xlpm.r)
)</f>
        <v>Rentrée</v>
      </c>
      <c r="E90">
        <f t="shared" si="6"/>
        <v>1</v>
      </c>
      <c r="F90" t="str">
        <f>_xlfn.XLOOKUP('Fiche formation'!$C$8,SitesFormations[Site de formation principal],SitesFormations[Mail pour assiduité],"")</f>
        <v>cfa-ensuplr-upvd@umontpellier.fr</v>
      </c>
      <c r="G90" t="s">
        <v>140</v>
      </c>
      <c r="H90" t="str">
        <f>_xlfn.TEXTJOIN(" ",TRUE,
'Fiche formation'!$C$18,
_xlfn.SWITCH('Fiche formation'!$C$18,"DNO","2A","DE AUDIO","3A",
_xlfn.SWITCH('Fiche formation'!$C$15,"DEUST","2A","DSCG","2A","MASTER","2A","BUT","3A","DCG","3A","LG","3A","LP","3A","INGE","3A",""))
)</f>
        <v>M CHPS 2A</v>
      </c>
    </row>
    <row r="91" spans="1:8" x14ac:dyDescent="0.3">
      <c r="A91" s="1">
        <f t="shared" si="7"/>
        <v>46279</v>
      </c>
      <c r="B91" t="str">
        <f t="shared" si="4"/>
        <v>14:00</v>
      </c>
      <c r="C91" t="str">
        <f t="shared" si="5"/>
        <v>17:00</v>
      </c>
      <c r="D91" s="12" t="str" cm="1">
        <f t="array" ref="D91">_xlfn.LET(
    _xlpm.d, A91,
    _xlpm.debut, DATE(2026,8,1),
    _xlpm.m, DATEDIF(_xlpm.debut, _xlpm.d, "m"),
    _xlpm.col, 1 + _xlpm.m*3,
    _xlpm.dates, INDEX('Calendrier 2026-2027'!$C$13:$BC$43,,_xlpm.col),
    _xlpm.titres, INDEX('Calendrier 2026-2027'!$D$13:$BD$43,,_xlpm.col),
    _xlpm.r, _xlfn.XLOOKUP(_xlpm.d, _xlpm.dates, _xlpm.titres),
    IF(_xlpm.r=0,"",_xlpm.r)
)</f>
        <v>Rentrée</v>
      </c>
      <c r="E91">
        <f t="shared" si="6"/>
        <v>1</v>
      </c>
      <c r="F91" t="str">
        <f>_xlfn.XLOOKUP('Fiche formation'!$C$8,SitesFormations[Site de formation principal],SitesFormations[Mail pour assiduité],"")</f>
        <v>cfa-ensuplr-upvd@umontpellier.fr</v>
      </c>
      <c r="G91" t="s">
        <v>140</v>
      </c>
      <c r="H91" t="str">
        <f>_xlfn.TEXTJOIN(" ",TRUE,
'Fiche formation'!$C$18,
_xlfn.SWITCH('Fiche formation'!$C$18,"DNO","2A","DE AUDIO","3A",
_xlfn.SWITCH('Fiche formation'!$C$15,"DEUST","2A","DSCG","2A","MASTER","2A","BUT","3A","DCG","3A","LG","3A","LP","3A","INGE","3A",""))
)</f>
        <v>M CHPS 2A</v>
      </c>
    </row>
    <row r="92" spans="1:8" x14ac:dyDescent="0.3">
      <c r="A92" s="1">
        <f t="shared" si="7"/>
        <v>46280</v>
      </c>
      <c r="B92" t="str">
        <f t="shared" si="4"/>
        <v>08:00</v>
      </c>
      <c r="C92" t="str">
        <f t="shared" si="5"/>
        <v>12:00</v>
      </c>
      <c r="D92" s="12" t="str" cm="1">
        <f t="array" ref="D92">_xlfn.LET(
    _xlpm.d, A92,
    _xlpm.debut, DATE(2026,8,1),
    _xlpm.m, DATEDIF(_xlpm.debut, _xlpm.d, "m"),
    _xlpm.col, 1 + _xlpm.m*3,
    _xlpm.dates, INDEX('Calendrier 2026-2027'!$C$13:$BC$43,,_xlpm.col),
    _xlpm.titres, INDEX('Calendrier 2026-2027'!$D$13:$BD$43,,_xlpm.col),
    _xlpm.r, _xlfn.XLOOKUP(_xlpm.d, _xlpm.dates, _xlpm.titres),
    IF(_xlpm.r=0,"",_xlpm.r)
)</f>
        <v>Centre</v>
      </c>
      <c r="E92">
        <f t="shared" si="6"/>
        <v>1</v>
      </c>
      <c r="F92" t="str">
        <f>_xlfn.XLOOKUP('Fiche formation'!$C$8,SitesFormations[Site de formation principal],SitesFormations[Mail pour assiduité],"")</f>
        <v>cfa-ensuplr-upvd@umontpellier.fr</v>
      </c>
      <c r="G92" t="s">
        <v>140</v>
      </c>
      <c r="H92" t="str">
        <f>_xlfn.TEXTJOIN(" ",TRUE,
'Fiche formation'!$C$18,
_xlfn.SWITCH('Fiche formation'!$C$18,"DNO","2A","DE AUDIO","3A",
_xlfn.SWITCH('Fiche formation'!$C$15,"DEUST","2A","DSCG","2A","MASTER","2A","BUT","3A","DCG","3A","LG","3A","LP","3A","INGE","3A",""))
)</f>
        <v>M CHPS 2A</v>
      </c>
    </row>
    <row r="93" spans="1:8" x14ac:dyDescent="0.3">
      <c r="A93" s="1">
        <f t="shared" si="7"/>
        <v>46280</v>
      </c>
      <c r="B93" t="str">
        <f t="shared" si="4"/>
        <v>14:00</v>
      </c>
      <c r="C93" t="str">
        <f t="shared" si="5"/>
        <v>17:00</v>
      </c>
      <c r="D93" s="12" t="str" cm="1">
        <f t="array" ref="D93">_xlfn.LET(
    _xlpm.d, A93,
    _xlpm.debut, DATE(2026,8,1),
    _xlpm.m, DATEDIF(_xlpm.debut, _xlpm.d, "m"),
    _xlpm.col, 1 + _xlpm.m*3,
    _xlpm.dates, INDEX('Calendrier 2026-2027'!$C$13:$BC$43,,_xlpm.col),
    _xlpm.titres, INDEX('Calendrier 2026-2027'!$D$13:$BD$43,,_xlpm.col),
    _xlpm.r, _xlfn.XLOOKUP(_xlpm.d, _xlpm.dates, _xlpm.titres),
    IF(_xlpm.r=0,"",_xlpm.r)
)</f>
        <v>Centre</v>
      </c>
      <c r="E93">
        <f t="shared" si="6"/>
        <v>1</v>
      </c>
      <c r="F93" t="str">
        <f>_xlfn.XLOOKUP('Fiche formation'!$C$8,SitesFormations[Site de formation principal],SitesFormations[Mail pour assiduité],"")</f>
        <v>cfa-ensuplr-upvd@umontpellier.fr</v>
      </c>
      <c r="G93" t="s">
        <v>140</v>
      </c>
      <c r="H93" t="str">
        <f>_xlfn.TEXTJOIN(" ",TRUE,
'Fiche formation'!$C$18,
_xlfn.SWITCH('Fiche formation'!$C$18,"DNO","2A","DE AUDIO","3A",
_xlfn.SWITCH('Fiche formation'!$C$15,"DEUST","2A","DSCG","2A","MASTER","2A","BUT","3A","DCG","3A","LG","3A","LP","3A","INGE","3A",""))
)</f>
        <v>M CHPS 2A</v>
      </c>
    </row>
    <row r="94" spans="1:8" x14ac:dyDescent="0.3">
      <c r="A94" s="1">
        <f t="shared" si="7"/>
        <v>46281</v>
      </c>
      <c r="B94" t="str">
        <f t="shared" si="4"/>
        <v>08:00</v>
      </c>
      <c r="C94" t="str">
        <f t="shared" si="5"/>
        <v>12:00</v>
      </c>
      <c r="D94" s="12" t="str" cm="1">
        <f t="array" ref="D94">_xlfn.LET(
    _xlpm.d, A94,
    _xlpm.debut, DATE(2026,8,1),
    _xlpm.m, DATEDIF(_xlpm.debut, _xlpm.d, "m"),
    _xlpm.col, 1 + _xlpm.m*3,
    _xlpm.dates, INDEX('Calendrier 2026-2027'!$C$13:$BC$43,,_xlpm.col),
    _xlpm.titres, INDEX('Calendrier 2026-2027'!$D$13:$BD$43,,_xlpm.col),
    _xlpm.r, _xlfn.XLOOKUP(_xlpm.d, _xlpm.dates, _xlpm.titres),
    IF(_xlpm.r=0,"",_xlpm.r)
)</f>
        <v>Centre</v>
      </c>
      <c r="E94">
        <f t="shared" si="6"/>
        <v>1</v>
      </c>
      <c r="F94" t="str">
        <f>_xlfn.XLOOKUP('Fiche formation'!$C$8,SitesFormations[Site de formation principal],SitesFormations[Mail pour assiduité],"")</f>
        <v>cfa-ensuplr-upvd@umontpellier.fr</v>
      </c>
      <c r="G94" t="s">
        <v>140</v>
      </c>
      <c r="H94" t="str">
        <f>_xlfn.TEXTJOIN(" ",TRUE,
'Fiche formation'!$C$18,
_xlfn.SWITCH('Fiche formation'!$C$18,"DNO","2A","DE AUDIO","3A",
_xlfn.SWITCH('Fiche formation'!$C$15,"DEUST","2A","DSCG","2A","MASTER","2A","BUT","3A","DCG","3A","LG","3A","LP","3A","INGE","3A",""))
)</f>
        <v>M CHPS 2A</v>
      </c>
    </row>
    <row r="95" spans="1:8" x14ac:dyDescent="0.3">
      <c r="A95" s="1">
        <f t="shared" si="7"/>
        <v>46281</v>
      </c>
      <c r="B95" t="str">
        <f t="shared" si="4"/>
        <v>14:00</v>
      </c>
      <c r="C95" t="str">
        <f t="shared" si="5"/>
        <v>17:00</v>
      </c>
      <c r="D95" s="12" t="str" cm="1">
        <f t="array" ref="D95">_xlfn.LET(
    _xlpm.d, A95,
    _xlpm.debut, DATE(2026,8,1),
    _xlpm.m, DATEDIF(_xlpm.debut, _xlpm.d, "m"),
    _xlpm.col, 1 + _xlpm.m*3,
    _xlpm.dates, INDEX('Calendrier 2026-2027'!$C$13:$BC$43,,_xlpm.col),
    _xlpm.titres, INDEX('Calendrier 2026-2027'!$D$13:$BD$43,,_xlpm.col),
    _xlpm.r, _xlfn.XLOOKUP(_xlpm.d, _xlpm.dates, _xlpm.titres),
    IF(_xlpm.r=0,"",_xlpm.r)
)</f>
        <v>Centre</v>
      </c>
      <c r="E95">
        <f t="shared" si="6"/>
        <v>1</v>
      </c>
      <c r="F95" t="str">
        <f>_xlfn.XLOOKUP('Fiche formation'!$C$8,SitesFormations[Site de formation principal],SitesFormations[Mail pour assiduité],"")</f>
        <v>cfa-ensuplr-upvd@umontpellier.fr</v>
      </c>
      <c r="G95" t="s">
        <v>140</v>
      </c>
      <c r="H95" t="str">
        <f>_xlfn.TEXTJOIN(" ",TRUE,
'Fiche formation'!$C$18,
_xlfn.SWITCH('Fiche formation'!$C$18,"DNO","2A","DE AUDIO","3A",
_xlfn.SWITCH('Fiche formation'!$C$15,"DEUST","2A","DSCG","2A","MASTER","2A","BUT","3A","DCG","3A","LG","3A","LP","3A","INGE","3A",""))
)</f>
        <v>M CHPS 2A</v>
      </c>
    </row>
    <row r="96" spans="1:8" x14ac:dyDescent="0.3">
      <c r="A96" s="1">
        <f t="shared" si="7"/>
        <v>46282</v>
      </c>
      <c r="B96" t="str">
        <f t="shared" si="4"/>
        <v>08:00</v>
      </c>
      <c r="C96" t="str">
        <f t="shared" si="5"/>
        <v>12:00</v>
      </c>
      <c r="D96" s="12" t="str" cm="1">
        <f t="array" ref="D96">_xlfn.LET(
    _xlpm.d, A96,
    _xlpm.debut, DATE(2026,8,1),
    _xlpm.m, DATEDIF(_xlpm.debut, _xlpm.d, "m"),
    _xlpm.col, 1 + _xlpm.m*3,
    _xlpm.dates, INDEX('Calendrier 2026-2027'!$C$13:$BC$43,,_xlpm.col),
    _xlpm.titres, INDEX('Calendrier 2026-2027'!$D$13:$BD$43,,_xlpm.col),
    _xlpm.r, _xlfn.XLOOKUP(_xlpm.d, _xlpm.dates, _xlpm.titres),
    IF(_xlpm.r=0,"",_xlpm.r)
)</f>
        <v>Centre</v>
      </c>
      <c r="E96">
        <f t="shared" si="6"/>
        <v>1</v>
      </c>
      <c r="F96" t="str">
        <f>_xlfn.XLOOKUP('Fiche formation'!$C$8,SitesFormations[Site de formation principal],SitesFormations[Mail pour assiduité],"")</f>
        <v>cfa-ensuplr-upvd@umontpellier.fr</v>
      </c>
      <c r="G96" t="s">
        <v>140</v>
      </c>
      <c r="H96" t="str">
        <f>_xlfn.TEXTJOIN(" ",TRUE,
'Fiche formation'!$C$18,
_xlfn.SWITCH('Fiche formation'!$C$18,"DNO","2A","DE AUDIO","3A",
_xlfn.SWITCH('Fiche formation'!$C$15,"DEUST","2A","DSCG","2A","MASTER","2A","BUT","3A","DCG","3A","LG","3A","LP","3A","INGE","3A",""))
)</f>
        <v>M CHPS 2A</v>
      </c>
    </row>
    <row r="97" spans="1:8" x14ac:dyDescent="0.3">
      <c r="A97" s="1">
        <f t="shared" si="7"/>
        <v>46282</v>
      </c>
      <c r="B97" t="str">
        <f t="shared" si="4"/>
        <v>14:00</v>
      </c>
      <c r="C97" t="str">
        <f t="shared" si="5"/>
        <v>17:00</v>
      </c>
      <c r="D97" s="12" t="str" cm="1">
        <f t="array" ref="D97">_xlfn.LET(
    _xlpm.d, A97,
    _xlpm.debut, DATE(2026,8,1),
    _xlpm.m, DATEDIF(_xlpm.debut, _xlpm.d, "m"),
    _xlpm.col, 1 + _xlpm.m*3,
    _xlpm.dates, INDEX('Calendrier 2026-2027'!$C$13:$BC$43,,_xlpm.col),
    _xlpm.titres, INDEX('Calendrier 2026-2027'!$D$13:$BD$43,,_xlpm.col),
    _xlpm.r, _xlfn.XLOOKUP(_xlpm.d, _xlpm.dates, _xlpm.titres),
    IF(_xlpm.r=0,"",_xlpm.r)
)</f>
        <v>Centre</v>
      </c>
      <c r="E97">
        <f t="shared" si="6"/>
        <v>1</v>
      </c>
      <c r="F97" t="str">
        <f>_xlfn.XLOOKUP('Fiche formation'!$C$8,SitesFormations[Site de formation principal],SitesFormations[Mail pour assiduité],"")</f>
        <v>cfa-ensuplr-upvd@umontpellier.fr</v>
      </c>
      <c r="G97" t="s">
        <v>140</v>
      </c>
      <c r="H97" t="str">
        <f>_xlfn.TEXTJOIN(" ",TRUE,
'Fiche formation'!$C$18,
_xlfn.SWITCH('Fiche formation'!$C$18,"DNO","2A","DE AUDIO","3A",
_xlfn.SWITCH('Fiche formation'!$C$15,"DEUST","2A","DSCG","2A","MASTER","2A","BUT","3A","DCG","3A","LG","3A","LP","3A","INGE","3A",""))
)</f>
        <v>M CHPS 2A</v>
      </c>
    </row>
    <row r="98" spans="1:8" x14ac:dyDescent="0.3">
      <c r="A98" s="1">
        <f t="shared" si="7"/>
        <v>46283</v>
      </c>
      <c r="B98" t="str">
        <f t="shared" si="4"/>
        <v>08:00</v>
      </c>
      <c r="C98" t="str">
        <f t="shared" si="5"/>
        <v>12:00</v>
      </c>
      <c r="D98" s="12" t="str" cm="1">
        <f t="array" ref="D98">_xlfn.LET(
    _xlpm.d, A98,
    _xlpm.debut, DATE(2026,8,1),
    _xlpm.m, DATEDIF(_xlpm.debut, _xlpm.d, "m"),
    _xlpm.col, 1 + _xlpm.m*3,
    _xlpm.dates, INDEX('Calendrier 2026-2027'!$C$13:$BC$43,,_xlpm.col),
    _xlpm.titres, INDEX('Calendrier 2026-2027'!$D$13:$BD$43,,_xlpm.col),
    _xlpm.r, _xlfn.XLOOKUP(_xlpm.d, _xlpm.dates, _xlpm.titres),
    IF(_xlpm.r=0,"",_xlpm.r)
)</f>
        <v>Centre</v>
      </c>
      <c r="E98">
        <f t="shared" si="6"/>
        <v>1</v>
      </c>
      <c r="F98" t="str">
        <f>_xlfn.XLOOKUP('Fiche formation'!$C$8,SitesFormations[Site de formation principal],SitesFormations[Mail pour assiduité],"")</f>
        <v>cfa-ensuplr-upvd@umontpellier.fr</v>
      </c>
      <c r="G98" t="s">
        <v>140</v>
      </c>
      <c r="H98" t="str">
        <f>_xlfn.TEXTJOIN(" ",TRUE,
'Fiche formation'!$C$18,
_xlfn.SWITCH('Fiche formation'!$C$18,"DNO","2A","DE AUDIO","3A",
_xlfn.SWITCH('Fiche formation'!$C$15,"DEUST","2A","DSCG","2A","MASTER","2A","BUT","3A","DCG","3A","LG","3A","LP","3A","INGE","3A",""))
)</f>
        <v>M CHPS 2A</v>
      </c>
    </row>
    <row r="99" spans="1:8" x14ac:dyDescent="0.3">
      <c r="A99" s="1">
        <f t="shared" si="7"/>
        <v>46283</v>
      </c>
      <c r="B99" t="str">
        <f t="shared" si="4"/>
        <v>14:00</v>
      </c>
      <c r="C99" t="str">
        <f t="shared" si="5"/>
        <v>17:00</v>
      </c>
      <c r="D99" s="12" t="str" cm="1">
        <f t="array" ref="D99">_xlfn.LET(
    _xlpm.d, A99,
    _xlpm.debut, DATE(2026,8,1),
    _xlpm.m, DATEDIF(_xlpm.debut, _xlpm.d, "m"),
    _xlpm.col, 1 + _xlpm.m*3,
    _xlpm.dates, INDEX('Calendrier 2026-2027'!$C$13:$BC$43,,_xlpm.col),
    _xlpm.titres, INDEX('Calendrier 2026-2027'!$D$13:$BD$43,,_xlpm.col),
    _xlpm.r, _xlfn.XLOOKUP(_xlpm.d, _xlpm.dates, _xlpm.titres),
    IF(_xlpm.r=0,"",_xlpm.r)
)</f>
        <v>Centre</v>
      </c>
      <c r="E99">
        <f t="shared" si="6"/>
        <v>1</v>
      </c>
      <c r="F99" t="str">
        <f>_xlfn.XLOOKUP('Fiche formation'!$C$8,SitesFormations[Site de formation principal],SitesFormations[Mail pour assiduité],"")</f>
        <v>cfa-ensuplr-upvd@umontpellier.fr</v>
      </c>
      <c r="G99" t="s">
        <v>140</v>
      </c>
      <c r="H99" t="str">
        <f>_xlfn.TEXTJOIN(" ",TRUE,
'Fiche formation'!$C$18,
_xlfn.SWITCH('Fiche formation'!$C$18,"DNO","2A","DE AUDIO","3A",
_xlfn.SWITCH('Fiche formation'!$C$15,"DEUST","2A","DSCG","2A","MASTER","2A","BUT","3A","DCG","3A","LG","3A","LP","3A","INGE","3A",""))
)</f>
        <v>M CHPS 2A</v>
      </c>
    </row>
    <row r="100" spans="1:8" x14ac:dyDescent="0.3">
      <c r="A100" s="1">
        <f t="shared" si="7"/>
        <v>46284</v>
      </c>
      <c r="B100" t="str">
        <f t="shared" si="4"/>
        <v/>
      </c>
      <c r="C100" t="str">
        <f t="shared" si="5"/>
        <v/>
      </c>
      <c r="D100" s="12" t="str" cm="1">
        <f t="array" ref="D100">_xlfn.LET(
    _xlpm.d, A100,
    _xlpm.debut, DATE(2026,8,1),
    _xlpm.m, DATEDIF(_xlpm.debut, _xlpm.d, "m"),
    _xlpm.col, 1 + _xlpm.m*3,
    _xlpm.dates, INDEX('Calendrier 2026-2027'!$C$13:$BC$43,,_xlpm.col),
    _xlpm.titres, INDEX('Calendrier 2026-2027'!$D$13:$BD$43,,_xlpm.col),
    _xlpm.r, _xlfn.XLOOKUP(_xlpm.d, _xlpm.dates, _xlpm.titres),
    IF(_xlpm.r=0,"",_xlpm.r)
)</f>
        <v/>
      </c>
      <c r="E100" t="str">
        <f t="shared" si="6"/>
        <v/>
      </c>
      <c r="F100" t="str">
        <f>_xlfn.XLOOKUP('Fiche formation'!$C$8,SitesFormations[Site de formation principal],SitesFormations[Mail pour assiduité],"")</f>
        <v>cfa-ensuplr-upvd@umontpellier.fr</v>
      </c>
      <c r="G100" t="s">
        <v>140</v>
      </c>
      <c r="H100" t="str">
        <f>_xlfn.TEXTJOIN(" ",TRUE,
'Fiche formation'!$C$18,
_xlfn.SWITCH('Fiche formation'!$C$18,"DNO","2A","DE AUDIO","3A",
_xlfn.SWITCH('Fiche formation'!$C$15,"DEUST","2A","DSCG","2A","MASTER","2A","BUT","3A","DCG","3A","LG","3A","LP","3A","INGE","3A",""))
)</f>
        <v>M CHPS 2A</v>
      </c>
    </row>
    <row r="101" spans="1:8" x14ac:dyDescent="0.3">
      <c r="A101" s="1">
        <f t="shared" si="7"/>
        <v>46284</v>
      </c>
      <c r="B101" t="str">
        <f t="shared" si="4"/>
        <v/>
      </c>
      <c r="C101" t="str">
        <f t="shared" si="5"/>
        <v/>
      </c>
      <c r="D101" s="12" t="str" cm="1">
        <f t="array" ref="D101">_xlfn.LET(
    _xlpm.d, A101,
    _xlpm.debut, DATE(2026,8,1),
    _xlpm.m, DATEDIF(_xlpm.debut, _xlpm.d, "m"),
    _xlpm.col, 1 + _xlpm.m*3,
    _xlpm.dates, INDEX('Calendrier 2026-2027'!$C$13:$BC$43,,_xlpm.col),
    _xlpm.titres, INDEX('Calendrier 2026-2027'!$D$13:$BD$43,,_xlpm.col),
    _xlpm.r, _xlfn.XLOOKUP(_xlpm.d, _xlpm.dates, _xlpm.titres),
    IF(_xlpm.r=0,"",_xlpm.r)
)</f>
        <v/>
      </c>
      <c r="E101" t="str">
        <f t="shared" si="6"/>
        <v/>
      </c>
      <c r="F101" t="str">
        <f>_xlfn.XLOOKUP('Fiche formation'!$C$8,SitesFormations[Site de formation principal],SitesFormations[Mail pour assiduité],"")</f>
        <v>cfa-ensuplr-upvd@umontpellier.fr</v>
      </c>
      <c r="G101" t="s">
        <v>140</v>
      </c>
      <c r="H101" t="str">
        <f>_xlfn.TEXTJOIN(" ",TRUE,
'Fiche formation'!$C$18,
_xlfn.SWITCH('Fiche formation'!$C$18,"DNO","2A","DE AUDIO","3A",
_xlfn.SWITCH('Fiche formation'!$C$15,"DEUST","2A","DSCG","2A","MASTER","2A","BUT","3A","DCG","3A","LG","3A","LP","3A","INGE","3A",""))
)</f>
        <v>M CHPS 2A</v>
      </c>
    </row>
    <row r="102" spans="1:8" x14ac:dyDescent="0.3">
      <c r="A102" s="1">
        <f t="shared" si="7"/>
        <v>46285</v>
      </c>
      <c r="B102" t="str">
        <f t="shared" si="4"/>
        <v/>
      </c>
      <c r="C102" t="str">
        <f t="shared" si="5"/>
        <v/>
      </c>
      <c r="D102" s="12" t="str" cm="1">
        <f t="array" ref="D102">_xlfn.LET(
    _xlpm.d, A102,
    _xlpm.debut, DATE(2026,8,1),
    _xlpm.m, DATEDIF(_xlpm.debut, _xlpm.d, "m"),
    _xlpm.col, 1 + _xlpm.m*3,
    _xlpm.dates, INDEX('Calendrier 2026-2027'!$C$13:$BC$43,,_xlpm.col),
    _xlpm.titres, INDEX('Calendrier 2026-2027'!$D$13:$BD$43,,_xlpm.col),
    _xlpm.r, _xlfn.XLOOKUP(_xlpm.d, _xlpm.dates, _xlpm.titres),
    IF(_xlpm.r=0,"",_xlpm.r)
)</f>
        <v/>
      </c>
      <c r="E102" t="str">
        <f t="shared" si="6"/>
        <v/>
      </c>
      <c r="F102" t="str">
        <f>_xlfn.XLOOKUP('Fiche formation'!$C$8,SitesFormations[Site de formation principal],SitesFormations[Mail pour assiduité],"")</f>
        <v>cfa-ensuplr-upvd@umontpellier.fr</v>
      </c>
      <c r="G102" t="s">
        <v>140</v>
      </c>
      <c r="H102" t="str">
        <f>_xlfn.TEXTJOIN(" ",TRUE,
'Fiche formation'!$C$18,
_xlfn.SWITCH('Fiche formation'!$C$18,"DNO","2A","DE AUDIO","3A",
_xlfn.SWITCH('Fiche formation'!$C$15,"DEUST","2A","DSCG","2A","MASTER","2A","BUT","3A","DCG","3A","LG","3A","LP","3A","INGE","3A",""))
)</f>
        <v>M CHPS 2A</v>
      </c>
    </row>
    <row r="103" spans="1:8" x14ac:dyDescent="0.3">
      <c r="A103" s="1">
        <f t="shared" si="7"/>
        <v>46285</v>
      </c>
      <c r="B103" t="str">
        <f t="shared" si="4"/>
        <v/>
      </c>
      <c r="C103" t="str">
        <f t="shared" si="5"/>
        <v/>
      </c>
      <c r="D103" s="12" t="str" cm="1">
        <f t="array" ref="D103">_xlfn.LET(
    _xlpm.d, A103,
    _xlpm.debut, DATE(2026,8,1),
    _xlpm.m, DATEDIF(_xlpm.debut, _xlpm.d, "m"),
    _xlpm.col, 1 + _xlpm.m*3,
    _xlpm.dates, INDEX('Calendrier 2026-2027'!$C$13:$BC$43,,_xlpm.col),
    _xlpm.titres, INDEX('Calendrier 2026-2027'!$D$13:$BD$43,,_xlpm.col),
    _xlpm.r, _xlfn.XLOOKUP(_xlpm.d, _xlpm.dates, _xlpm.titres),
    IF(_xlpm.r=0,"",_xlpm.r)
)</f>
        <v/>
      </c>
      <c r="E103" t="str">
        <f t="shared" si="6"/>
        <v/>
      </c>
      <c r="F103" t="str">
        <f>_xlfn.XLOOKUP('Fiche formation'!$C$8,SitesFormations[Site de formation principal],SitesFormations[Mail pour assiduité],"")</f>
        <v>cfa-ensuplr-upvd@umontpellier.fr</v>
      </c>
      <c r="G103" t="s">
        <v>140</v>
      </c>
      <c r="H103" t="str">
        <f>_xlfn.TEXTJOIN(" ",TRUE,
'Fiche formation'!$C$18,
_xlfn.SWITCH('Fiche formation'!$C$18,"DNO","2A","DE AUDIO","3A",
_xlfn.SWITCH('Fiche formation'!$C$15,"DEUST","2A","DSCG","2A","MASTER","2A","BUT","3A","DCG","3A","LG","3A","LP","3A","INGE","3A",""))
)</f>
        <v>M CHPS 2A</v>
      </c>
    </row>
    <row r="104" spans="1:8" x14ac:dyDescent="0.3">
      <c r="A104" s="1">
        <f t="shared" si="7"/>
        <v>46286</v>
      </c>
      <c r="B104" t="str">
        <f t="shared" si="4"/>
        <v>08:00</v>
      </c>
      <c r="C104" t="str">
        <f t="shared" si="5"/>
        <v>12:00</v>
      </c>
      <c r="D104" s="12" t="str" cm="1">
        <f t="array" ref="D104">_xlfn.LET(
    _xlpm.d, A104,
    _xlpm.debut, DATE(2026,8,1),
    _xlpm.m, DATEDIF(_xlpm.debut, _xlpm.d, "m"),
    _xlpm.col, 1 + _xlpm.m*3,
    _xlpm.dates, INDEX('Calendrier 2026-2027'!$C$13:$BC$43,,_xlpm.col),
    _xlpm.titres, INDEX('Calendrier 2026-2027'!$D$13:$BD$43,,_xlpm.col),
    _xlpm.r, _xlfn.XLOOKUP(_xlpm.d, _xlpm.dates, _xlpm.titres),
    IF(_xlpm.r=0,"",_xlpm.r)
)</f>
        <v>Centre</v>
      </c>
      <c r="E104">
        <f t="shared" si="6"/>
        <v>1</v>
      </c>
      <c r="F104" t="str">
        <f>_xlfn.XLOOKUP('Fiche formation'!$C$8,SitesFormations[Site de formation principal],SitesFormations[Mail pour assiduité],"")</f>
        <v>cfa-ensuplr-upvd@umontpellier.fr</v>
      </c>
      <c r="G104" t="s">
        <v>140</v>
      </c>
      <c r="H104" t="str">
        <f>_xlfn.TEXTJOIN(" ",TRUE,
'Fiche formation'!$C$18,
_xlfn.SWITCH('Fiche formation'!$C$18,"DNO","2A","DE AUDIO","3A",
_xlfn.SWITCH('Fiche formation'!$C$15,"DEUST","2A","DSCG","2A","MASTER","2A","BUT","3A","DCG","3A","LG","3A","LP","3A","INGE","3A",""))
)</f>
        <v>M CHPS 2A</v>
      </c>
    </row>
    <row r="105" spans="1:8" x14ac:dyDescent="0.3">
      <c r="A105" s="1">
        <f t="shared" si="7"/>
        <v>46286</v>
      </c>
      <c r="B105" t="str">
        <f t="shared" si="4"/>
        <v>14:00</v>
      </c>
      <c r="C105" t="str">
        <f t="shared" si="5"/>
        <v>17:00</v>
      </c>
      <c r="D105" s="12" t="str" cm="1">
        <f t="array" ref="D105">_xlfn.LET(
    _xlpm.d, A105,
    _xlpm.debut, DATE(2026,8,1),
    _xlpm.m, DATEDIF(_xlpm.debut, _xlpm.d, "m"),
    _xlpm.col, 1 + _xlpm.m*3,
    _xlpm.dates, INDEX('Calendrier 2026-2027'!$C$13:$BC$43,,_xlpm.col),
    _xlpm.titres, INDEX('Calendrier 2026-2027'!$D$13:$BD$43,,_xlpm.col),
    _xlpm.r, _xlfn.XLOOKUP(_xlpm.d, _xlpm.dates, _xlpm.titres),
    IF(_xlpm.r=0,"",_xlpm.r)
)</f>
        <v>Centre</v>
      </c>
      <c r="E105">
        <f t="shared" si="6"/>
        <v>1</v>
      </c>
      <c r="F105" t="str">
        <f>_xlfn.XLOOKUP('Fiche formation'!$C$8,SitesFormations[Site de formation principal],SitesFormations[Mail pour assiduité],"")</f>
        <v>cfa-ensuplr-upvd@umontpellier.fr</v>
      </c>
      <c r="G105" t="s">
        <v>140</v>
      </c>
      <c r="H105" t="str">
        <f>_xlfn.TEXTJOIN(" ",TRUE,
'Fiche formation'!$C$18,
_xlfn.SWITCH('Fiche formation'!$C$18,"DNO","2A","DE AUDIO","3A",
_xlfn.SWITCH('Fiche formation'!$C$15,"DEUST","2A","DSCG","2A","MASTER","2A","BUT","3A","DCG","3A","LG","3A","LP","3A","INGE","3A",""))
)</f>
        <v>M CHPS 2A</v>
      </c>
    </row>
    <row r="106" spans="1:8" x14ac:dyDescent="0.3">
      <c r="A106" s="1">
        <f t="shared" si="7"/>
        <v>46287</v>
      </c>
      <c r="B106" t="str">
        <f t="shared" si="4"/>
        <v>08:00</v>
      </c>
      <c r="C106" t="str">
        <f t="shared" si="5"/>
        <v>12:00</v>
      </c>
      <c r="D106" s="12" t="str" cm="1">
        <f t="array" ref="D106">_xlfn.LET(
    _xlpm.d, A106,
    _xlpm.debut, DATE(2026,8,1),
    _xlpm.m, DATEDIF(_xlpm.debut, _xlpm.d, "m"),
    _xlpm.col, 1 + _xlpm.m*3,
    _xlpm.dates, INDEX('Calendrier 2026-2027'!$C$13:$BC$43,,_xlpm.col),
    _xlpm.titres, INDEX('Calendrier 2026-2027'!$D$13:$BD$43,,_xlpm.col),
    _xlpm.r, _xlfn.XLOOKUP(_xlpm.d, _xlpm.dates, _xlpm.titres),
    IF(_xlpm.r=0,"",_xlpm.r)
)</f>
        <v>Centre</v>
      </c>
      <c r="E106">
        <f t="shared" si="6"/>
        <v>1</v>
      </c>
      <c r="F106" t="str">
        <f>_xlfn.XLOOKUP('Fiche formation'!$C$8,SitesFormations[Site de formation principal],SitesFormations[Mail pour assiduité],"")</f>
        <v>cfa-ensuplr-upvd@umontpellier.fr</v>
      </c>
      <c r="G106" t="s">
        <v>140</v>
      </c>
      <c r="H106" t="str">
        <f>_xlfn.TEXTJOIN(" ",TRUE,
'Fiche formation'!$C$18,
_xlfn.SWITCH('Fiche formation'!$C$18,"DNO","2A","DE AUDIO","3A",
_xlfn.SWITCH('Fiche formation'!$C$15,"DEUST","2A","DSCG","2A","MASTER","2A","BUT","3A","DCG","3A","LG","3A","LP","3A","INGE","3A",""))
)</f>
        <v>M CHPS 2A</v>
      </c>
    </row>
    <row r="107" spans="1:8" x14ac:dyDescent="0.3">
      <c r="A107" s="1">
        <f t="shared" si="7"/>
        <v>46287</v>
      </c>
      <c r="B107" t="str">
        <f t="shared" si="4"/>
        <v>14:00</v>
      </c>
      <c r="C107" t="str">
        <f t="shared" si="5"/>
        <v>17:00</v>
      </c>
      <c r="D107" s="12" t="str" cm="1">
        <f t="array" ref="D107">_xlfn.LET(
    _xlpm.d, A107,
    _xlpm.debut, DATE(2026,8,1),
    _xlpm.m, DATEDIF(_xlpm.debut, _xlpm.d, "m"),
    _xlpm.col, 1 + _xlpm.m*3,
    _xlpm.dates, INDEX('Calendrier 2026-2027'!$C$13:$BC$43,,_xlpm.col),
    _xlpm.titres, INDEX('Calendrier 2026-2027'!$D$13:$BD$43,,_xlpm.col),
    _xlpm.r, _xlfn.XLOOKUP(_xlpm.d, _xlpm.dates, _xlpm.titres),
    IF(_xlpm.r=0,"",_xlpm.r)
)</f>
        <v>Centre</v>
      </c>
      <c r="E107">
        <f t="shared" si="6"/>
        <v>1</v>
      </c>
      <c r="F107" t="str">
        <f>_xlfn.XLOOKUP('Fiche formation'!$C$8,SitesFormations[Site de formation principal],SitesFormations[Mail pour assiduité],"")</f>
        <v>cfa-ensuplr-upvd@umontpellier.fr</v>
      </c>
      <c r="G107" t="s">
        <v>140</v>
      </c>
      <c r="H107" t="str">
        <f>_xlfn.TEXTJOIN(" ",TRUE,
'Fiche formation'!$C$18,
_xlfn.SWITCH('Fiche formation'!$C$18,"DNO","2A","DE AUDIO","3A",
_xlfn.SWITCH('Fiche formation'!$C$15,"DEUST","2A","DSCG","2A","MASTER","2A","BUT","3A","DCG","3A","LG","3A","LP","3A","INGE","3A",""))
)</f>
        <v>M CHPS 2A</v>
      </c>
    </row>
    <row r="108" spans="1:8" x14ac:dyDescent="0.3">
      <c r="A108" s="1">
        <f t="shared" si="7"/>
        <v>46288</v>
      </c>
      <c r="B108" t="str">
        <f t="shared" si="4"/>
        <v>08:00</v>
      </c>
      <c r="C108" t="str">
        <f t="shared" si="5"/>
        <v>12:00</v>
      </c>
      <c r="D108" s="12" t="str" cm="1">
        <f t="array" ref="D108">_xlfn.LET(
    _xlpm.d, A108,
    _xlpm.debut, DATE(2026,8,1),
    _xlpm.m, DATEDIF(_xlpm.debut, _xlpm.d, "m"),
    _xlpm.col, 1 + _xlpm.m*3,
    _xlpm.dates, INDEX('Calendrier 2026-2027'!$C$13:$BC$43,,_xlpm.col),
    _xlpm.titres, INDEX('Calendrier 2026-2027'!$D$13:$BD$43,,_xlpm.col),
    _xlpm.r, _xlfn.XLOOKUP(_xlpm.d, _xlpm.dates, _xlpm.titres),
    IF(_xlpm.r=0,"",_xlpm.r)
)</f>
        <v>Centre</v>
      </c>
      <c r="E108">
        <f t="shared" si="6"/>
        <v>1</v>
      </c>
      <c r="F108" t="str">
        <f>_xlfn.XLOOKUP('Fiche formation'!$C$8,SitesFormations[Site de formation principal],SitesFormations[Mail pour assiduité],"")</f>
        <v>cfa-ensuplr-upvd@umontpellier.fr</v>
      </c>
      <c r="G108" t="s">
        <v>140</v>
      </c>
      <c r="H108" t="str">
        <f>_xlfn.TEXTJOIN(" ",TRUE,
'Fiche formation'!$C$18,
_xlfn.SWITCH('Fiche formation'!$C$18,"DNO","2A","DE AUDIO","3A",
_xlfn.SWITCH('Fiche formation'!$C$15,"DEUST","2A","DSCG","2A","MASTER","2A","BUT","3A","DCG","3A","LG","3A","LP","3A","INGE","3A",""))
)</f>
        <v>M CHPS 2A</v>
      </c>
    </row>
    <row r="109" spans="1:8" x14ac:dyDescent="0.3">
      <c r="A109" s="1">
        <f t="shared" si="7"/>
        <v>46288</v>
      </c>
      <c r="B109" t="str">
        <f t="shared" si="4"/>
        <v>14:00</v>
      </c>
      <c r="C109" t="str">
        <f t="shared" si="5"/>
        <v>17:00</v>
      </c>
      <c r="D109" s="12" t="str" cm="1">
        <f t="array" ref="D109">_xlfn.LET(
    _xlpm.d, A109,
    _xlpm.debut, DATE(2026,8,1),
    _xlpm.m, DATEDIF(_xlpm.debut, _xlpm.d, "m"),
    _xlpm.col, 1 + _xlpm.m*3,
    _xlpm.dates, INDEX('Calendrier 2026-2027'!$C$13:$BC$43,,_xlpm.col),
    _xlpm.titres, INDEX('Calendrier 2026-2027'!$D$13:$BD$43,,_xlpm.col),
    _xlpm.r, _xlfn.XLOOKUP(_xlpm.d, _xlpm.dates, _xlpm.titres),
    IF(_xlpm.r=0,"",_xlpm.r)
)</f>
        <v>Centre</v>
      </c>
      <c r="E109">
        <f t="shared" si="6"/>
        <v>1</v>
      </c>
      <c r="F109" t="str">
        <f>_xlfn.XLOOKUP('Fiche formation'!$C$8,SitesFormations[Site de formation principal],SitesFormations[Mail pour assiduité],"")</f>
        <v>cfa-ensuplr-upvd@umontpellier.fr</v>
      </c>
      <c r="G109" t="s">
        <v>140</v>
      </c>
      <c r="H109" t="str">
        <f>_xlfn.TEXTJOIN(" ",TRUE,
'Fiche formation'!$C$18,
_xlfn.SWITCH('Fiche formation'!$C$18,"DNO","2A","DE AUDIO","3A",
_xlfn.SWITCH('Fiche formation'!$C$15,"DEUST","2A","DSCG","2A","MASTER","2A","BUT","3A","DCG","3A","LG","3A","LP","3A","INGE","3A",""))
)</f>
        <v>M CHPS 2A</v>
      </c>
    </row>
    <row r="110" spans="1:8" x14ac:dyDescent="0.3">
      <c r="A110" s="1">
        <f t="shared" si="7"/>
        <v>46289</v>
      </c>
      <c r="B110" t="str">
        <f t="shared" si="4"/>
        <v>08:00</v>
      </c>
      <c r="C110" t="str">
        <f t="shared" si="5"/>
        <v>12:00</v>
      </c>
      <c r="D110" s="12" t="str" cm="1">
        <f t="array" ref="D110">_xlfn.LET(
    _xlpm.d, A110,
    _xlpm.debut, DATE(2026,8,1),
    _xlpm.m, DATEDIF(_xlpm.debut, _xlpm.d, "m"),
    _xlpm.col, 1 + _xlpm.m*3,
    _xlpm.dates, INDEX('Calendrier 2026-2027'!$C$13:$BC$43,,_xlpm.col),
    _xlpm.titres, INDEX('Calendrier 2026-2027'!$D$13:$BD$43,,_xlpm.col),
    _xlpm.r, _xlfn.XLOOKUP(_xlpm.d, _xlpm.dates, _xlpm.titres),
    IF(_xlpm.r=0,"",_xlpm.r)
)</f>
        <v>Centre</v>
      </c>
      <c r="E110">
        <f t="shared" si="6"/>
        <v>1</v>
      </c>
      <c r="F110" t="str">
        <f>_xlfn.XLOOKUP('Fiche formation'!$C$8,SitesFormations[Site de formation principal],SitesFormations[Mail pour assiduité],"")</f>
        <v>cfa-ensuplr-upvd@umontpellier.fr</v>
      </c>
      <c r="G110" t="s">
        <v>140</v>
      </c>
      <c r="H110" t="str">
        <f>_xlfn.TEXTJOIN(" ",TRUE,
'Fiche formation'!$C$18,
_xlfn.SWITCH('Fiche formation'!$C$18,"DNO","2A","DE AUDIO","3A",
_xlfn.SWITCH('Fiche formation'!$C$15,"DEUST","2A","DSCG","2A","MASTER","2A","BUT","3A","DCG","3A","LG","3A","LP","3A","INGE","3A",""))
)</f>
        <v>M CHPS 2A</v>
      </c>
    </row>
    <row r="111" spans="1:8" x14ac:dyDescent="0.3">
      <c r="A111" s="1">
        <f t="shared" si="7"/>
        <v>46289</v>
      </c>
      <c r="B111" t="str">
        <f t="shared" si="4"/>
        <v>14:00</v>
      </c>
      <c r="C111" t="str">
        <f t="shared" si="5"/>
        <v>17:00</v>
      </c>
      <c r="D111" s="12" t="str" cm="1">
        <f t="array" ref="D111">_xlfn.LET(
    _xlpm.d, A111,
    _xlpm.debut, DATE(2026,8,1),
    _xlpm.m, DATEDIF(_xlpm.debut, _xlpm.d, "m"),
    _xlpm.col, 1 + _xlpm.m*3,
    _xlpm.dates, INDEX('Calendrier 2026-2027'!$C$13:$BC$43,,_xlpm.col),
    _xlpm.titres, INDEX('Calendrier 2026-2027'!$D$13:$BD$43,,_xlpm.col),
    _xlpm.r, _xlfn.XLOOKUP(_xlpm.d, _xlpm.dates, _xlpm.titres),
    IF(_xlpm.r=0,"",_xlpm.r)
)</f>
        <v>Centre</v>
      </c>
      <c r="E111">
        <f t="shared" si="6"/>
        <v>1</v>
      </c>
      <c r="F111" t="str">
        <f>_xlfn.XLOOKUP('Fiche formation'!$C$8,SitesFormations[Site de formation principal],SitesFormations[Mail pour assiduité],"")</f>
        <v>cfa-ensuplr-upvd@umontpellier.fr</v>
      </c>
      <c r="G111" t="s">
        <v>140</v>
      </c>
      <c r="H111" t="str">
        <f>_xlfn.TEXTJOIN(" ",TRUE,
'Fiche formation'!$C$18,
_xlfn.SWITCH('Fiche formation'!$C$18,"DNO","2A","DE AUDIO","3A",
_xlfn.SWITCH('Fiche formation'!$C$15,"DEUST","2A","DSCG","2A","MASTER","2A","BUT","3A","DCG","3A","LG","3A","LP","3A","INGE","3A",""))
)</f>
        <v>M CHPS 2A</v>
      </c>
    </row>
    <row r="112" spans="1:8" x14ac:dyDescent="0.3">
      <c r="A112" s="1">
        <f t="shared" si="7"/>
        <v>46290</v>
      </c>
      <c r="B112" t="str">
        <f t="shared" si="4"/>
        <v>08:00</v>
      </c>
      <c r="C112" t="str">
        <f t="shared" si="5"/>
        <v>12:00</v>
      </c>
      <c r="D112" s="12" t="str" cm="1">
        <f t="array" ref="D112">_xlfn.LET(
    _xlpm.d, A112,
    _xlpm.debut, DATE(2026,8,1),
    _xlpm.m, DATEDIF(_xlpm.debut, _xlpm.d, "m"),
    _xlpm.col, 1 + _xlpm.m*3,
    _xlpm.dates, INDEX('Calendrier 2026-2027'!$C$13:$BC$43,,_xlpm.col),
    _xlpm.titres, INDEX('Calendrier 2026-2027'!$D$13:$BD$43,,_xlpm.col),
    _xlpm.r, _xlfn.XLOOKUP(_xlpm.d, _xlpm.dates, _xlpm.titres),
    IF(_xlpm.r=0,"",_xlpm.r)
)</f>
        <v>Centre</v>
      </c>
      <c r="E112">
        <f t="shared" si="6"/>
        <v>1</v>
      </c>
      <c r="F112" t="str">
        <f>_xlfn.XLOOKUP('Fiche formation'!$C$8,SitesFormations[Site de formation principal],SitesFormations[Mail pour assiduité],"")</f>
        <v>cfa-ensuplr-upvd@umontpellier.fr</v>
      </c>
      <c r="G112" t="s">
        <v>140</v>
      </c>
      <c r="H112" t="str">
        <f>_xlfn.TEXTJOIN(" ",TRUE,
'Fiche formation'!$C$18,
_xlfn.SWITCH('Fiche formation'!$C$18,"DNO","2A","DE AUDIO","3A",
_xlfn.SWITCH('Fiche formation'!$C$15,"DEUST","2A","DSCG","2A","MASTER","2A","BUT","3A","DCG","3A","LG","3A","LP","3A","INGE","3A",""))
)</f>
        <v>M CHPS 2A</v>
      </c>
    </row>
    <row r="113" spans="1:8" x14ac:dyDescent="0.3">
      <c r="A113" s="1">
        <f t="shared" si="7"/>
        <v>46290</v>
      </c>
      <c r="B113" t="str">
        <f t="shared" si="4"/>
        <v>14:00</v>
      </c>
      <c r="C113" t="str">
        <f t="shared" si="5"/>
        <v>17:00</v>
      </c>
      <c r="D113" s="12" t="str" cm="1">
        <f t="array" ref="D113">_xlfn.LET(
    _xlpm.d, A113,
    _xlpm.debut, DATE(2026,8,1),
    _xlpm.m, DATEDIF(_xlpm.debut, _xlpm.d, "m"),
    _xlpm.col, 1 + _xlpm.m*3,
    _xlpm.dates, INDEX('Calendrier 2026-2027'!$C$13:$BC$43,,_xlpm.col),
    _xlpm.titres, INDEX('Calendrier 2026-2027'!$D$13:$BD$43,,_xlpm.col),
    _xlpm.r, _xlfn.XLOOKUP(_xlpm.d, _xlpm.dates, _xlpm.titres),
    IF(_xlpm.r=0,"",_xlpm.r)
)</f>
        <v>Centre</v>
      </c>
      <c r="E113">
        <f t="shared" si="6"/>
        <v>1</v>
      </c>
      <c r="F113" t="str">
        <f>_xlfn.XLOOKUP('Fiche formation'!$C$8,SitesFormations[Site de formation principal],SitesFormations[Mail pour assiduité],"")</f>
        <v>cfa-ensuplr-upvd@umontpellier.fr</v>
      </c>
      <c r="G113" t="s">
        <v>140</v>
      </c>
      <c r="H113" t="str">
        <f>_xlfn.TEXTJOIN(" ",TRUE,
'Fiche formation'!$C$18,
_xlfn.SWITCH('Fiche formation'!$C$18,"DNO","2A","DE AUDIO","3A",
_xlfn.SWITCH('Fiche formation'!$C$15,"DEUST","2A","DSCG","2A","MASTER","2A","BUT","3A","DCG","3A","LG","3A","LP","3A","INGE","3A",""))
)</f>
        <v>M CHPS 2A</v>
      </c>
    </row>
    <row r="114" spans="1:8" x14ac:dyDescent="0.3">
      <c r="A114" s="1">
        <f t="shared" si="7"/>
        <v>46291</v>
      </c>
      <c r="B114" t="str">
        <f t="shared" si="4"/>
        <v/>
      </c>
      <c r="C114" t="str">
        <f t="shared" si="5"/>
        <v/>
      </c>
      <c r="D114" s="12" t="str" cm="1">
        <f t="array" ref="D114">_xlfn.LET(
    _xlpm.d, A114,
    _xlpm.debut, DATE(2026,8,1),
    _xlpm.m, DATEDIF(_xlpm.debut, _xlpm.d, "m"),
    _xlpm.col, 1 + _xlpm.m*3,
    _xlpm.dates, INDEX('Calendrier 2026-2027'!$C$13:$BC$43,,_xlpm.col),
    _xlpm.titres, INDEX('Calendrier 2026-2027'!$D$13:$BD$43,,_xlpm.col),
    _xlpm.r, _xlfn.XLOOKUP(_xlpm.d, _xlpm.dates, _xlpm.titres),
    IF(_xlpm.r=0,"",_xlpm.r)
)</f>
        <v/>
      </c>
      <c r="E114" t="str">
        <f t="shared" si="6"/>
        <v/>
      </c>
      <c r="F114" t="str">
        <f>_xlfn.XLOOKUP('Fiche formation'!$C$8,SitesFormations[Site de formation principal],SitesFormations[Mail pour assiduité],"")</f>
        <v>cfa-ensuplr-upvd@umontpellier.fr</v>
      </c>
      <c r="G114" t="s">
        <v>140</v>
      </c>
      <c r="H114" t="str">
        <f>_xlfn.TEXTJOIN(" ",TRUE,
'Fiche formation'!$C$18,
_xlfn.SWITCH('Fiche formation'!$C$18,"DNO","2A","DE AUDIO","3A",
_xlfn.SWITCH('Fiche formation'!$C$15,"DEUST","2A","DSCG","2A","MASTER","2A","BUT","3A","DCG","3A","LG","3A","LP","3A","INGE","3A",""))
)</f>
        <v>M CHPS 2A</v>
      </c>
    </row>
    <row r="115" spans="1:8" x14ac:dyDescent="0.3">
      <c r="A115" s="1">
        <f t="shared" si="7"/>
        <v>46291</v>
      </c>
      <c r="B115" t="str">
        <f t="shared" si="4"/>
        <v/>
      </c>
      <c r="C115" t="str">
        <f t="shared" si="5"/>
        <v/>
      </c>
      <c r="D115" s="12" t="str" cm="1">
        <f t="array" ref="D115">_xlfn.LET(
    _xlpm.d, A115,
    _xlpm.debut, DATE(2026,8,1),
    _xlpm.m, DATEDIF(_xlpm.debut, _xlpm.d, "m"),
    _xlpm.col, 1 + _xlpm.m*3,
    _xlpm.dates, INDEX('Calendrier 2026-2027'!$C$13:$BC$43,,_xlpm.col),
    _xlpm.titres, INDEX('Calendrier 2026-2027'!$D$13:$BD$43,,_xlpm.col),
    _xlpm.r, _xlfn.XLOOKUP(_xlpm.d, _xlpm.dates, _xlpm.titres),
    IF(_xlpm.r=0,"",_xlpm.r)
)</f>
        <v/>
      </c>
      <c r="E115" t="str">
        <f t="shared" si="6"/>
        <v/>
      </c>
      <c r="F115" t="str">
        <f>_xlfn.XLOOKUP('Fiche formation'!$C$8,SitesFormations[Site de formation principal],SitesFormations[Mail pour assiduité],"")</f>
        <v>cfa-ensuplr-upvd@umontpellier.fr</v>
      </c>
      <c r="G115" t="s">
        <v>140</v>
      </c>
      <c r="H115" t="str">
        <f>_xlfn.TEXTJOIN(" ",TRUE,
'Fiche formation'!$C$18,
_xlfn.SWITCH('Fiche formation'!$C$18,"DNO","2A","DE AUDIO","3A",
_xlfn.SWITCH('Fiche formation'!$C$15,"DEUST","2A","DSCG","2A","MASTER","2A","BUT","3A","DCG","3A","LG","3A","LP","3A","INGE","3A",""))
)</f>
        <v>M CHPS 2A</v>
      </c>
    </row>
    <row r="116" spans="1:8" x14ac:dyDescent="0.3">
      <c r="A116" s="1">
        <f t="shared" si="7"/>
        <v>46292</v>
      </c>
      <c r="B116" t="str">
        <f t="shared" si="4"/>
        <v/>
      </c>
      <c r="C116" t="str">
        <f t="shared" si="5"/>
        <v/>
      </c>
      <c r="D116" s="12" t="str" cm="1">
        <f t="array" ref="D116">_xlfn.LET(
    _xlpm.d, A116,
    _xlpm.debut, DATE(2026,8,1),
    _xlpm.m, DATEDIF(_xlpm.debut, _xlpm.d, "m"),
    _xlpm.col, 1 + _xlpm.m*3,
    _xlpm.dates, INDEX('Calendrier 2026-2027'!$C$13:$BC$43,,_xlpm.col),
    _xlpm.titres, INDEX('Calendrier 2026-2027'!$D$13:$BD$43,,_xlpm.col),
    _xlpm.r, _xlfn.XLOOKUP(_xlpm.d, _xlpm.dates, _xlpm.titres),
    IF(_xlpm.r=0,"",_xlpm.r)
)</f>
        <v/>
      </c>
      <c r="E116" t="str">
        <f t="shared" si="6"/>
        <v/>
      </c>
      <c r="F116" t="str">
        <f>_xlfn.XLOOKUP('Fiche formation'!$C$8,SitesFormations[Site de formation principal],SitesFormations[Mail pour assiduité],"")</f>
        <v>cfa-ensuplr-upvd@umontpellier.fr</v>
      </c>
      <c r="G116" t="s">
        <v>140</v>
      </c>
      <c r="H116" t="str">
        <f>_xlfn.TEXTJOIN(" ",TRUE,
'Fiche formation'!$C$18,
_xlfn.SWITCH('Fiche formation'!$C$18,"DNO","2A","DE AUDIO","3A",
_xlfn.SWITCH('Fiche formation'!$C$15,"DEUST","2A","DSCG","2A","MASTER","2A","BUT","3A","DCG","3A","LG","3A","LP","3A","INGE","3A",""))
)</f>
        <v>M CHPS 2A</v>
      </c>
    </row>
    <row r="117" spans="1:8" x14ac:dyDescent="0.3">
      <c r="A117" s="1">
        <f t="shared" si="7"/>
        <v>46292</v>
      </c>
      <c r="B117" t="str">
        <f t="shared" si="4"/>
        <v/>
      </c>
      <c r="C117" t="str">
        <f t="shared" si="5"/>
        <v/>
      </c>
      <c r="D117" s="12" t="str" cm="1">
        <f t="array" ref="D117">_xlfn.LET(
    _xlpm.d, A117,
    _xlpm.debut, DATE(2026,8,1),
    _xlpm.m, DATEDIF(_xlpm.debut, _xlpm.d, "m"),
    _xlpm.col, 1 + _xlpm.m*3,
    _xlpm.dates, INDEX('Calendrier 2026-2027'!$C$13:$BC$43,,_xlpm.col),
    _xlpm.titres, INDEX('Calendrier 2026-2027'!$D$13:$BD$43,,_xlpm.col),
    _xlpm.r, _xlfn.XLOOKUP(_xlpm.d, _xlpm.dates, _xlpm.titres),
    IF(_xlpm.r=0,"",_xlpm.r)
)</f>
        <v/>
      </c>
      <c r="E117" t="str">
        <f t="shared" si="6"/>
        <v/>
      </c>
      <c r="F117" t="str">
        <f>_xlfn.XLOOKUP('Fiche formation'!$C$8,SitesFormations[Site de formation principal],SitesFormations[Mail pour assiduité],"")</f>
        <v>cfa-ensuplr-upvd@umontpellier.fr</v>
      </c>
      <c r="G117" t="s">
        <v>140</v>
      </c>
      <c r="H117" t="str">
        <f>_xlfn.TEXTJOIN(" ",TRUE,
'Fiche formation'!$C$18,
_xlfn.SWITCH('Fiche formation'!$C$18,"DNO","2A","DE AUDIO","3A",
_xlfn.SWITCH('Fiche formation'!$C$15,"DEUST","2A","DSCG","2A","MASTER","2A","BUT","3A","DCG","3A","LG","3A","LP","3A","INGE","3A",""))
)</f>
        <v>M CHPS 2A</v>
      </c>
    </row>
    <row r="118" spans="1:8" x14ac:dyDescent="0.3">
      <c r="A118" s="1">
        <f t="shared" si="7"/>
        <v>46293</v>
      </c>
      <c r="B118" t="str">
        <f t="shared" si="4"/>
        <v>08:00</v>
      </c>
      <c r="C118" t="str">
        <f t="shared" si="5"/>
        <v>12:00</v>
      </c>
      <c r="D118" s="12" t="str" cm="1">
        <f t="array" ref="D118">_xlfn.LET(
    _xlpm.d, A118,
    _xlpm.debut, DATE(2026,8,1),
    _xlpm.m, DATEDIF(_xlpm.debut, _xlpm.d, "m"),
    _xlpm.col, 1 + _xlpm.m*3,
    _xlpm.dates, INDEX('Calendrier 2026-2027'!$C$13:$BC$43,,_xlpm.col),
    _xlpm.titres, INDEX('Calendrier 2026-2027'!$D$13:$BD$43,,_xlpm.col),
    _xlpm.r, _xlfn.XLOOKUP(_xlpm.d, _xlpm.dates, _xlpm.titres),
    IF(_xlpm.r=0,"",_xlpm.r)
)</f>
        <v>Centre</v>
      </c>
      <c r="E118">
        <f t="shared" si="6"/>
        <v>1</v>
      </c>
      <c r="F118" t="str">
        <f>_xlfn.XLOOKUP('Fiche formation'!$C$8,SitesFormations[Site de formation principal],SitesFormations[Mail pour assiduité],"")</f>
        <v>cfa-ensuplr-upvd@umontpellier.fr</v>
      </c>
      <c r="G118" t="s">
        <v>140</v>
      </c>
      <c r="H118" t="str">
        <f>_xlfn.TEXTJOIN(" ",TRUE,
'Fiche formation'!$C$18,
_xlfn.SWITCH('Fiche formation'!$C$18,"DNO","2A","DE AUDIO","3A",
_xlfn.SWITCH('Fiche formation'!$C$15,"DEUST","2A","DSCG","2A","MASTER","2A","BUT","3A","DCG","3A","LG","3A","LP","3A","INGE","3A",""))
)</f>
        <v>M CHPS 2A</v>
      </c>
    </row>
    <row r="119" spans="1:8" x14ac:dyDescent="0.3">
      <c r="A119" s="1">
        <f t="shared" si="7"/>
        <v>46293</v>
      </c>
      <c r="B119" t="str">
        <f t="shared" si="4"/>
        <v>14:00</v>
      </c>
      <c r="C119" t="str">
        <f t="shared" si="5"/>
        <v>17:00</v>
      </c>
      <c r="D119" s="12" t="str" cm="1">
        <f t="array" ref="D119">_xlfn.LET(
    _xlpm.d, A119,
    _xlpm.debut, DATE(2026,8,1),
    _xlpm.m, DATEDIF(_xlpm.debut, _xlpm.d, "m"),
    _xlpm.col, 1 + _xlpm.m*3,
    _xlpm.dates, INDEX('Calendrier 2026-2027'!$C$13:$BC$43,,_xlpm.col),
    _xlpm.titres, INDEX('Calendrier 2026-2027'!$D$13:$BD$43,,_xlpm.col),
    _xlpm.r, _xlfn.XLOOKUP(_xlpm.d, _xlpm.dates, _xlpm.titres),
    IF(_xlpm.r=0,"",_xlpm.r)
)</f>
        <v>Centre</v>
      </c>
      <c r="E119">
        <f t="shared" si="6"/>
        <v>1</v>
      </c>
      <c r="F119" t="str">
        <f>_xlfn.XLOOKUP('Fiche formation'!$C$8,SitesFormations[Site de formation principal],SitesFormations[Mail pour assiduité],"")</f>
        <v>cfa-ensuplr-upvd@umontpellier.fr</v>
      </c>
      <c r="G119" t="s">
        <v>140</v>
      </c>
      <c r="H119" t="str">
        <f>_xlfn.TEXTJOIN(" ",TRUE,
'Fiche formation'!$C$18,
_xlfn.SWITCH('Fiche formation'!$C$18,"DNO","2A","DE AUDIO","3A",
_xlfn.SWITCH('Fiche formation'!$C$15,"DEUST","2A","DSCG","2A","MASTER","2A","BUT","3A","DCG","3A","LG","3A","LP","3A","INGE","3A",""))
)</f>
        <v>M CHPS 2A</v>
      </c>
    </row>
    <row r="120" spans="1:8" x14ac:dyDescent="0.3">
      <c r="A120" s="1">
        <f t="shared" si="7"/>
        <v>46294</v>
      </c>
      <c r="B120" t="str">
        <f t="shared" si="4"/>
        <v>08:00</v>
      </c>
      <c r="C120" t="str">
        <f t="shared" si="5"/>
        <v>12:00</v>
      </c>
      <c r="D120" s="12" t="str" cm="1">
        <f t="array" ref="D120">_xlfn.LET(
    _xlpm.d, A120,
    _xlpm.debut, DATE(2026,8,1),
    _xlpm.m, DATEDIF(_xlpm.debut, _xlpm.d, "m"),
    _xlpm.col, 1 + _xlpm.m*3,
    _xlpm.dates, INDEX('Calendrier 2026-2027'!$C$13:$BC$43,,_xlpm.col),
    _xlpm.titres, INDEX('Calendrier 2026-2027'!$D$13:$BD$43,,_xlpm.col),
    _xlpm.r, _xlfn.XLOOKUP(_xlpm.d, _xlpm.dates, _xlpm.titres),
    IF(_xlpm.r=0,"",_xlpm.r)
)</f>
        <v>Centre</v>
      </c>
      <c r="E120">
        <f t="shared" si="6"/>
        <v>1</v>
      </c>
      <c r="F120" t="str">
        <f>_xlfn.XLOOKUP('Fiche formation'!$C$8,SitesFormations[Site de formation principal],SitesFormations[Mail pour assiduité],"")</f>
        <v>cfa-ensuplr-upvd@umontpellier.fr</v>
      </c>
      <c r="G120" t="s">
        <v>140</v>
      </c>
      <c r="H120" t="str">
        <f>_xlfn.TEXTJOIN(" ",TRUE,
'Fiche formation'!$C$18,
_xlfn.SWITCH('Fiche formation'!$C$18,"DNO","2A","DE AUDIO","3A",
_xlfn.SWITCH('Fiche formation'!$C$15,"DEUST","2A","DSCG","2A","MASTER","2A","BUT","3A","DCG","3A","LG","3A","LP","3A","INGE","3A",""))
)</f>
        <v>M CHPS 2A</v>
      </c>
    </row>
    <row r="121" spans="1:8" x14ac:dyDescent="0.3">
      <c r="A121" s="1">
        <f t="shared" si="7"/>
        <v>46294</v>
      </c>
      <c r="B121" t="str">
        <f t="shared" si="4"/>
        <v>14:00</v>
      </c>
      <c r="C121" t="str">
        <f t="shared" si="5"/>
        <v>17:00</v>
      </c>
      <c r="D121" s="12" t="str" cm="1">
        <f t="array" ref="D121">_xlfn.LET(
    _xlpm.d, A121,
    _xlpm.debut, DATE(2026,8,1),
    _xlpm.m, DATEDIF(_xlpm.debut, _xlpm.d, "m"),
    _xlpm.col, 1 + _xlpm.m*3,
    _xlpm.dates, INDEX('Calendrier 2026-2027'!$C$13:$BC$43,,_xlpm.col),
    _xlpm.titres, INDEX('Calendrier 2026-2027'!$D$13:$BD$43,,_xlpm.col),
    _xlpm.r, _xlfn.XLOOKUP(_xlpm.d, _xlpm.dates, _xlpm.titres),
    IF(_xlpm.r=0,"",_xlpm.r)
)</f>
        <v>Centre</v>
      </c>
      <c r="E121">
        <f t="shared" si="6"/>
        <v>1</v>
      </c>
      <c r="F121" t="str">
        <f>_xlfn.XLOOKUP('Fiche formation'!$C$8,SitesFormations[Site de formation principal],SitesFormations[Mail pour assiduité],"")</f>
        <v>cfa-ensuplr-upvd@umontpellier.fr</v>
      </c>
      <c r="G121" t="s">
        <v>140</v>
      </c>
      <c r="H121" t="str">
        <f>_xlfn.TEXTJOIN(" ",TRUE,
'Fiche formation'!$C$18,
_xlfn.SWITCH('Fiche formation'!$C$18,"DNO","2A","DE AUDIO","3A",
_xlfn.SWITCH('Fiche formation'!$C$15,"DEUST","2A","DSCG","2A","MASTER","2A","BUT","3A","DCG","3A","LG","3A","LP","3A","INGE","3A",""))
)</f>
        <v>M CHPS 2A</v>
      </c>
    </row>
    <row r="122" spans="1:8" x14ac:dyDescent="0.3">
      <c r="A122" s="1">
        <f t="shared" si="7"/>
        <v>46295</v>
      </c>
      <c r="B122" t="str">
        <f t="shared" si="4"/>
        <v>08:00</v>
      </c>
      <c r="C122" t="str">
        <f t="shared" si="5"/>
        <v>12:00</v>
      </c>
      <c r="D122" s="12" t="str" cm="1">
        <f t="array" ref="D122">_xlfn.LET(
    _xlpm.d, A122,
    _xlpm.debut, DATE(2026,8,1),
    _xlpm.m, DATEDIF(_xlpm.debut, _xlpm.d, "m"),
    _xlpm.col, 1 + _xlpm.m*3,
    _xlpm.dates, INDEX('Calendrier 2026-2027'!$C$13:$BC$43,,_xlpm.col),
    _xlpm.titres, INDEX('Calendrier 2026-2027'!$D$13:$BD$43,,_xlpm.col),
    _xlpm.r, _xlfn.XLOOKUP(_xlpm.d, _xlpm.dates, _xlpm.titres),
    IF(_xlpm.r=0,"",_xlpm.r)
)</f>
        <v>Centre</v>
      </c>
      <c r="E122">
        <f t="shared" si="6"/>
        <v>1</v>
      </c>
      <c r="F122" t="str">
        <f>_xlfn.XLOOKUP('Fiche formation'!$C$8,SitesFormations[Site de formation principal],SitesFormations[Mail pour assiduité],"")</f>
        <v>cfa-ensuplr-upvd@umontpellier.fr</v>
      </c>
      <c r="G122" t="s">
        <v>140</v>
      </c>
      <c r="H122" t="str">
        <f>_xlfn.TEXTJOIN(" ",TRUE,
'Fiche formation'!$C$18,
_xlfn.SWITCH('Fiche formation'!$C$18,"DNO","2A","DE AUDIO","3A",
_xlfn.SWITCH('Fiche formation'!$C$15,"DEUST","2A","DSCG","2A","MASTER","2A","BUT","3A","DCG","3A","LG","3A","LP","3A","INGE","3A",""))
)</f>
        <v>M CHPS 2A</v>
      </c>
    </row>
    <row r="123" spans="1:8" x14ac:dyDescent="0.3">
      <c r="A123" s="1">
        <f t="shared" si="7"/>
        <v>46295</v>
      </c>
      <c r="B123" t="str">
        <f t="shared" si="4"/>
        <v>14:00</v>
      </c>
      <c r="C123" t="str">
        <f t="shared" si="5"/>
        <v>17:00</v>
      </c>
      <c r="D123" s="12" t="str" cm="1">
        <f t="array" ref="D123">_xlfn.LET(
    _xlpm.d, A123,
    _xlpm.debut, DATE(2026,8,1),
    _xlpm.m, DATEDIF(_xlpm.debut, _xlpm.d, "m"),
    _xlpm.col, 1 + _xlpm.m*3,
    _xlpm.dates, INDEX('Calendrier 2026-2027'!$C$13:$BC$43,,_xlpm.col),
    _xlpm.titres, INDEX('Calendrier 2026-2027'!$D$13:$BD$43,,_xlpm.col),
    _xlpm.r, _xlfn.XLOOKUP(_xlpm.d, _xlpm.dates, _xlpm.titres),
    IF(_xlpm.r=0,"",_xlpm.r)
)</f>
        <v>Centre</v>
      </c>
      <c r="E123">
        <f t="shared" si="6"/>
        <v>1</v>
      </c>
      <c r="F123" t="str">
        <f>_xlfn.XLOOKUP('Fiche formation'!$C$8,SitesFormations[Site de formation principal],SitesFormations[Mail pour assiduité],"")</f>
        <v>cfa-ensuplr-upvd@umontpellier.fr</v>
      </c>
      <c r="G123" t="s">
        <v>140</v>
      </c>
      <c r="H123" t="str">
        <f>_xlfn.TEXTJOIN(" ",TRUE,
'Fiche formation'!$C$18,
_xlfn.SWITCH('Fiche formation'!$C$18,"DNO","2A","DE AUDIO","3A",
_xlfn.SWITCH('Fiche formation'!$C$15,"DEUST","2A","DSCG","2A","MASTER","2A","BUT","3A","DCG","3A","LG","3A","LP","3A","INGE","3A",""))
)</f>
        <v>M CHPS 2A</v>
      </c>
    </row>
    <row r="124" spans="1:8" x14ac:dyDescent="0.3">
      <c r="A124" s="1">
        <f t="shared" si="7"/>
        <v>46296</v>
      </c>
      <c r="B124" t="str">
        <f t="shared" si="4"/>
        <v>08:00</v>
      </c>
      <c r="C124" t="str">
        <f t="shared" si="5"/>
        <v>12:00</v>
      </c>
      <c r="D124" s="12" t="str" cm="1">
        <f t="array" ref="D124">_xlfn.LET(
    _xlpm.d, A124,
    _xlpm.debut, DATE(2026,8,1),
    _xlpm.m, DATEDIF(_xlpm.debut, _xlpm.d, "m"),
    _xlpm.col, 1 + _xlpm.m*3,
    _xlpm.dates, INDEX('Calendrier 2026-2027'!$C$13:$BC$43,,_xlpm.col),
    _xlpm.titres, INDEX('Calendrier 2026-2027'!$D$13:$BD$43,,_xlpm.col),
    _xlpm.r, _xlfn.XLOOKUP(_xlpm.d, _xlpm.dates, _xlpm.titres),
    IF(_xlpm.r=0,"",_xlpm.r)
)</f>
        <v>Centre</v>
      </c>
      <c r="E124">
        <f t="shared" si="6"/>
        <v>1</v>
      </c>
      <c r="F124" t="str">
        <f>_xlfn.XLOOKUP('Fiche formation'!$C$8,SitesFormations[Site de formation principal],SitesFormations[Mail pour assiduité],"")</f>
        <v>cfa-ensuplr-upvd@umontpellier.fr</v>
      </c>
      <c r="G124" t="s">
        <v>140</v>
      </c>
      <c r="H124" t="str">
        <f>_xlfn.TEXTJOIN(" ",TRUE,
'Fiche formation'!$C$18,
_xlfn.SWITCH('Fiche formation'!$C$18,"DNO","2A","DE AUDIO","3A",
_xlfn.SWITCH('Fiche formation'!$C$15,"DEUST","2A","DSCG","2A","MASTER","2A","BUT","3A","DCG","3A","LG","3A","LP","3A","INGE","3A",""))
)</f>
        <v>M CHPS 2A</v>
      </c>
    </row>
    <row r="125" spans="1:8" x14ac:dyDescent="0.3">
      <c r="A125" s="1">
        <f t="shared" si="7"/>
        <v>46296</v>
      </c>
      <c r="B125" t="str">
        <f t="shared" si="4"/>
        <v>14:00</v>
      </c>
      <c r="C125" t="str">
        <f t="shared" si="5"/>
        <v>17:00</v>
      </c>
      <c r="D125" s="12" t="str" cm="1">
        <f t="array" ref="D125">_xlfn.LET(
    _xlpm.d, A125,
    _xlpm.debut, DATE(2026,8,1),
    _xlpm.m, DATEDIF(_xlpm.debut, _xlpm.d, "m"),
    _xlpm.col, 1 + _xlpm.m*3,
    _xlpm.dates, INDEX('Calendrier 2026-2027'!$C$13:$BC$43,,_xlpm.col),
    _xlpm.titres, INDEX('Calendrier 2026-2027'!$D$13:$BD$43,,_xlpm.col),
    _xlpm.r, _xlfn.XLOOKUP(_xlpm.d, _xlpm.dates, _xlpm.titres),
    IF(_xlpm.r=0,"",_xlpm.r)
)</f>
        <v>Centre</v>
      </c>
      <c r="E125">
        <f t="shared" si="6"/>
        <v>1</v>
      </c>
      <c r="F125" t="str">
        <f>_xlfn.XLOOKUP('Fiche formation'!$C$8,SitesFormations[Site de formation principal],SitesFormations[Mail pour assiduité],"")</f>
        <v>cfa-ensuplr-upvd@umontpellier.fr</v>
      </c>
      <c r="G125" t="s">
        <v>140</v>
      </c>
      <c r="H125" t="str">
        <f>_xlfn.TEXTJOIN(" ",TRUE,
'Fiche formation'!$C$18,
_xlfn.SWITCH('Fiche formation'!$C$18,"DNO","2A","DE AUDIO","3A",
_xlfn.SWITCH('Fiche formation'!$C$15,"DEUST","2A","DSCG","2A","MASTER","2A","BUT","3A","DCG","3A","LG","3A","LP","3A","INGE","3A",""))
)</f>
        <v>M CHPS 2A</v>
      </c>
    </row>
    <row r="126" spans="1:8" x14ac:dyDescent="0.3">
      <c r="A126" s="1">
        <f t="shared" si="7"/>
        <v>46297</v>
      </c>
      <c r="B126" t="str">
        <f t="shared" si="4"/>
        <v>08:00</v>
      </c>
      <c r="C126" t="str">
        <f t="shared" si="5"/>
        <v>12:00</v>
      </c>
      <c r="D126" s="12" t="str" cm="1">
        <f t="array" ref="D126">_xlfn.LET(
    _xlpm.d, A126,
    _xlpm.debut, DATE(2026,8,1),
    _xlpm.m, DATEDIF(_xlpm.debut, _xlpm.d, "m"),
    _xlpm.col, 1 + _xlpm.m*3,
    _xlpm.dates, INDEX('Calendrier 2026-2027'!$C$13:$BC$43,,_xlpm.col),
    _xlpm.titres, INDEX('Calendrier 2026-2027'!$D$13:$BD$43,,_xlpm.col),
    _xlpm.r, _xlfn.XLOOKUP(_xlpm.d, _xlpm.dates, _xlpm.titres),
    IF(_xlpm.r=0,"",_xlpm.r)
)</f>
        <v>Centre</v>
      </c>
      <c r="E126">
        <f t="shared" si="6"/>
        <v>1</v>
      </c>
      <c r="F126" t="str">
        <f>_xlfn.XLOOKUP('Fiche formation'!$C$8,SitesFormations[Site de formation principal],SitesFormations[Mail pour assiduité],"")</f>
        <v>cfa-ensuplr-upvd@umontpellier.fr</v>
      </c>
      <c r="G126" t="s">
        <v>140</v>
      </c>
      <c r="H126" t="str">
        <f>_xlfn.TEXTJOIN(" ",TRUE,
'Fiche formation'!$C$18,
_xlfn.SWITCH('Fiche formation'!$C$18,"DNO","2A","DE AUDIO","3A",
_xlfn.SWITCH('Fiche formation'!$C$15,"DEUST","2A","DSCG","2A","MASTER","2A","BUT","3A","DCG","3A","LG","3A","LP","3A","INGE","3A",""))
)</f>
        <v>M CHPS 2A</v>
      </c>
    </row>
    <row r="127" spans="1:8" x14ac:dyDescent="0.3">
      <c r="A127" s="1">
        <f t="shared" si="7"/>
        <v>46297</v>
      </c>
      <c r="B127" t="str">
        <f t="shared" si="4"/>
        <v>14:00</v>
      </c>
      <c r="C127" t="str">
        <f t="shared" si="5"/>
        <v>17:00</v>
      </c>
      <c r="D127" s="12" t="str" cm="1">
        <f t="array" ref="D127">_xlfn.LET(
    _xlpm.d, A127,
    _xlpm.debut, DATE(2026,8,1),
    _xlpm.m, DATEDIF(_xlpm.debut, _xlpm.d, "m"),
    _xlpm.col, 1 + _xlpm.m*3,
    _xlpm.dates, INDEX('Calendrier 2026-2027'!$C$13:$BC$43,,_xlpm.col),
    _xlpm.titres, INDEX('Calendrier 2026-2027'!$D$13:$BD$43,,_xlpm.col),
    _xlpm.r, _xlfn.XLOOKUP(_xlpm.d, _xlpm.dates, _xlpm.titres),
    IF(_xlpm.r=0,"",_xlpm.r)
)</f>
        <v>Centre</v>
      </c>
      <c r="E127">
        <f t="shared" si="6"/>
        <v>1</v>
      </c>
      <c r="F127" t="str">
        <f>_xlfn.XLOOKUP('Fiche formation'!$C$8,SitesFormations[Site de formation principal],SitesFormations[Mail pour assiduité],"")</f>
        <v>cfa-ensuplr-upvd@umontpellier.fr</v>
      </c>
      <c r="G127" t="s">
        <v>140</v>
      </c>
      <c r="H127" t="str">
        <f>_xlfn.TEXTJOIN(" ",TRUE,
'Fiche formation'!$C$18,
_xlfn.SWITCH('Fiche formation'!$C$18,"DNO","2A","DE AUDIO","3A",
_xlfn.SWITCH('Fiche formation'!$C$15,"DEUST","2A","DSCG","2A","MASTER","2A","BUT","3A","DCG","3A","LG","3A","LP","3A","INGE","3A",""))
)</f>
        <v>M CHPS 2A</v>
      </c>
    </row>
    <row r="128" spans="1:8" x14ac:dyDescent="0.3">
      <c r="A128" s="1">
        <f t="shared" si="7"/>
        <v>46298</v>
      </c>
      <c r="B128" t="str">
        <f t="shared" si="4"/>
        <v/>
      </c>
      <c r="C128" t="str">
        <f t="shared" si="5"/>
        <v/>
      </c>
      <c r="D128" s="12" t="str" cm="1">
        <f t="array" ref="D128">_xlfn.LET(
    _xlpm.d, A128,
    _xlpm.debut, DATE(2026,8,1),
    _xlpm.m, DATEDIF(_xlpm.debut, _xlpm.d, "m"),
    _xlpm.col, 1 + _xlpm.m*3,
    _xlpm.dates, INDEX('Calendrier 2026-2027'!$C$13:$BC$43,,_xlpm.col),
    _xlpm.titres, INDEX('Calendrier 2026-2027'!$D$13:$BD$43,,_xlpm.col),
    _xlpm.r, _xlfn.XLOOKUP(_xlpm.d, _xlpm.dates, _xlpm.titres),
    IF(_xlpm.r=0,"",_xlpm.r)
)</f>
        <v/>
      </c>
      <c r="E128" t="str">
        <f t="shared" si="6"/>
        <v/>
      </c>
      <c r="F128" t="str">
        <f>_xlfn.XLOOKUP('Fiche formation'!$C$8,SitesFormations[Site de formation principal],SitesFormations[Mail pour assiduité],"")</f>
        <v>cfa-ensuplr-upvd@umontpellier.fr</v>
      </c>
      <c r="G128" t="s">
        <v>140</v>
      </c>
      <c r="H128" t="str">
        <f>_xlfn.TEXTJOIN(" ",TRUE,
'Fiche formation'!$C$18,
_xlfn.SWITCH('Fiche formation'!$C$18,"DNO","2A","DE AUDIO","3A",
_xlfn.SWITCH('Fiche formation'!$C$15,"DEUST","2A","DSCG","2A","MASTER","2A","BUT","3A","DCG","3A","LG","3A","LP","3A","INGE","3A",""))
)</f>
        <v>M CHPS 2A</v>
      </c>
    </row>
    <row r="129" spans="1:8" x14ac:dyDescent="0.3">
      <c r="A129" s="1">
        <f t="shared" si="7"/>
        <v>46298</v>
      </c>
      <c r="B129" t="str">
        <f t="shared" si="4"/>
        <v/>
      </c>
      <c r="C129" t="str">
        <f t="shared" si="5"/>
        <v/>
      </c>
      <c r="D129" s="12" t="str" cm="1">
        <f t="array" ref="D129">_xlfn.LET(
    _xlpm.d, A129,
    _xlpm.debut, DATE(2026,8,1),
    _xlpm.m, DATEDIF(_xlpm.debut, _xlpm.d, "m"),
    _xlpm.col, 1 + _xlpm.m*3,
    _xlpm.dates, INDEX('Calendrier 2026-2027'!$C$13:$BC$43,,_xlpm.col),
    _xlpm.titres, INDEX('Calendrier 2026-2027'!$D$13:$BD$43,,_xlpm.col),
    _xlpm.r, _xlfn.XLOOKUP(_xlpm.d, _xlpm.dates, _xlpm.titres),
    IF(_xlpm.r=0,"",_xlpm.r)
)</f>
        <v/>
      </c>
      <c r="E129" t="str">
        <f t="shared" si="6"/>
        <v/>
      </c>
      <c r="F129" t="str">
        <f>_xlfn.XLOOKUP('Fiche formation'!$C$8,SitesFormations[Site de formation principal],SitesFormations[Mail pour assiduité],"")</f>
        <v>cfa-ensuplr-upvd@umontpellier.fr</v>
      </c>
      <c r="G129" t="s">
        <v>140</v>
      </c>
      <c r="H129" t="str">
        <f>_xlfn.TEXTJOIN(" ",TRUE,
'Fiche formation'!$C$18,
_xlfn.SWITCH('Fiche formation'!$C$18,"DNO","2A","DE AUDIO","3A",
_xlfn.SWITCH('Fiche formation'!$C$15,"DEUST","2A","DSCG","2A","MASTER","2A","BUT","3A","DCG","3A","LG","3A","LP","3A","INGE","3A",""))
)</f>
        <v>M CHPS 2A</v>
      </c>
    </row>
    <row r="130" spans="1:8" x14ac:dyDescent="0.3">
      <c r="A130" s="1">
        <f t="shared" si="7"/>
        <v>46299</v>
      </c>
      <c r="B130" t="str">
        <f t="shared" si="4"/>
        <v/>
      </c>
      <c r="C130" t="str">
        <f t="shared" si="5"/>
        <v/>
      </c>
      <c r="D130" s="12" t="str" cm="1">
        <f t="array" ref="D130">_xlfn.LET(
    _xlpm.d, A130,
    _xlpm.debut, DATE(2026,8,1),
    _xlpm.m, DATEDIF(_xlpm.debut, _xlpm.d, "m"),
    _xlpm.col, 1 + _xlpm.m*3,
    _xlpm.dates, INDEX('Calendrier 2026-2027'!$C$13:$BC$43,,_xlpm.col),
    _xlpm.titres, INDEX('Calendrier 2026-2027'!$D$13:$BD$43,,_xlpm.col),
    _xlpm.r, _xlfn.XLOOKUP(_xlpm.d, _xlpm.dates, _xlpm.titres),
    IF(_xlpm.r=0,"",_xlpm.r)
)</f>
        <v/>
      </c>
      <c r="E130" t="str">
        <f t="shared" si="6"/>
        <v/>
      </c>
      <c r="F130" t="str">
        <f>_xlfn.XLOOKUP('Fiche formation'!$C$8,SitesFormations[Site de formation principal],SitesFormations[Mail pour assiduité],"")</f>
        <v>cfa-ensuplr-upvd@umontpellier.fr</v>
      </c>
      <c r="G130" t="s">
        <v>140</v>
      </c>
      <c r="H130" t="str">
        <f>_xlfn.TEXTJOIN(" ",TRUE,
'Fiche formation'!$C$18,
_xlfn.SWITCH('Fiche formation'!$C$18,"DNO","2A","DE AUDIO","3A",
_xlfn.SWITCH('Fiche formation'!$C$15,"DEUST","2A","DSCG","2A","MASTER","2A","BUT","3A","DCG","3A","LG","3A","LP","3A","INGE","3A",""))
)</f>
        <v>M CHPS 2A</v>
      </c>
    </row>
    <row r="131" spans="1:8" x14ac:dyDescent="0.3">
      <c r="A131" s="1">
        <f t="shared" si="7"/>
        <v>46299</v>
      </c>
      <c r="B131" t="str">
        <f t="shared" ref="B131:B194" si="8">IF(D131="","",IF($A131=$A130,"14:00","08:00"))</f>
        <v/>
      </c>
      <c r="C131" t="str">
        <f t="shared" ref="C131:C194" si="9">IF(D131="","",IF($A131=$A130,"17:00","12:00"))</f>
        <v/>
      </c>
      <c r="D131" s="12" t="str" cm="1">
        <f t="array" ref="D131">_xlfn.LET(
    _xlpm.d, A131,
    _xlpm.debut, DATE(2026,8,1),
    _xlpm.m, DATEDIF(_xlpm.debut, _xlpm.d, "m"),
    _xlpm.col, 1 + _xlpm.m*3,
    _xlpm.dates, INDEX('Calendrier 2026-2027'!$C$13:$BC$43,,_xlpm.col),
    _xlpm.titres, INDEX('Calendrier 2026-2027'!$D$13:$BD$43,,_xlpm.col),
    _xlpm.r, _xlfn.XLOOKUP(_xlpm.d, _xlpm.dates, _xlpm.titres),
    IF(_xlpm.r=0,"",_xlpm.r)
)</f>
        <v/>
      </c>
      <c r="E131" t="str">
        <f t="shared" ref="E131:E194" si="10">IF(D131="","",IF(OR(D131="Entreprise",D131="Révisions (Etp)"),0,1))</f>
        <v/>
      </c>
      <c r="F131" t="str">
        <f>_xlfn.XLOOKUP('Fiche formation'!$C$8,SitesFormations[Site de formation principal],SitesFormations[Mail pour assiduité],"")</f>
        <v>cfa-ensuplr-upvd@umontpellier.fr</v>
      </c>
      <c r="G131" t="s">
        <v>140</v>
      </c>
      <c r="H131" t="str">
        <f>_xlfn.TEXTJOIN(" ",TRUE,
'Fiche formation'!$C$18,
_xlfn.SWITCH('Fiche formation'!$C$18,"DNO","2A","DE AUDIO","3A",
_xlfn.SWITCH('Fiche formation'!$C$15,"DEUST","2A","DSCG","2A","MASTER","2A","BUT","3A","DCG","3A","LG","3A","LP","3A","INGE","3A",""))
)</f>
        <v>M CHPS 2A</v>
      </c>
    </row>
    <row r="132" spans="1:8" x14ac:dyDescent="0.3">
      <c r="A132" s="1">
        <f t="shared" ref="A132:A195" si="11">IF(A131=A130,A131+1,A131)</f>
        <v>46300</v>
      </c>
      <c r="B132" t="str">
        <f t="shared" si="8"/>
        <v>08:00</v>
      </c>
      <c r="C132" t="str">
        <f t="shared" si="9"/>
        <v>12:00</v>
      </c>
      <c r="D132" s="12" t="str" cm="1">
        <f t="array" ref="D132">_xlfn.LET(
    _xlpm.d, A132,
    _xlpm.debut, DATE(2026,8,1),
    _xlpm.m, DATEDIF(_xlpm.debut, _xlpm.d, "m"),
    _xlpm.col, 1 + _xlpm.m*3,
    _xlpm.dates, INDEX('Calendrier 2026-2027'!$C$13:$BC$43,,_xlpm.col),
    _xlpm.titres, INDEX('Calendrier 2026-2027'!$D$13:$BD$43,,_xlpm.col),
    _xlpm.r, _xlfn.XLOOKUP(_xlpm.d, _xlpm.dates, _xlpm.titres),
    IF(_xlpm.r=0,"",_xlpm.r)
)</f>
        <v>Centre</v>
      </c>
      <c r="E132">
        <f t="shared" si="10"/>
        <v>1</v>
      </c>
      <c r="F132" t="str">
        <f>_xlfn.XLOOKUP('Fiche formation'!$C$8,SitesFormations[Site de formation principal],SitesFormations[Mail pour assiduité],"")</f>
        <v>cfa-ensuplr-upvd@umontpellier.fr</v>
      </c>
      <c r="G132" t="s">
        <v>140</v>
      </c>
      <c r="H132" t="str">
        <f>_xlfn.TEXTJOIN(" ",TRUE,
'Fiche formation'!$C$18,
_xlfn.SWITCH('Fiche formation'!$C$18,"DNO","2A","DE AUDIO","3A",
_xlfn.SWITCH('Fiche formation'!$C$15,"DEUST","2A","DSCG","2A","MASTER","2A","BUT","3A","DCG","3A","LG","3A","LP","3A","INGE","3A",""))
)</f>
        <v>M CHPS 2A</v>
      </c>
    </row>
    <row r="133" spans="1:8" x14ac:dyDescent="0.3">
      <c r="A133" s="1">
        <f t="shared" si="11"/>
        <v>46300</v>
      </c>
      <c r="B133" t="str">
        <f t="shared" si="8"/>
        <v>14:00</v>
      </c>
      <c r="C133" t="str">
        <f t="shared" si="9"/>
        <v>17:00</v>
      </c>
      <c r="D133" s="12" t="str" cm="1">
        <f t="array" ref="D133">_xlfn.LET(
    _xlpm.d, A133,
    _xlpm.debut, DATE(2026,8,1),
    _xlpm.m, DATEDIF(_xlpm.debut, _xlpm.d, "m"),
    _xlpm.col, 1 + _xlpm.m*3,
    _xlpm.dates, INDEX('Calendrier 2026-2027'!$C$13:$BC$43,,_xlpm.col),
    _xlpm.titres, INDEX('Calendrier 2026-2027'!$D$13:$BD$43,,_xlpm.col),
    _xlpm.r, _xlfn.XLOOKUP(_xlpm.d, _xlpm.dates, _xlpm.titres),
    IF(_xlpm.r=0,"",_xlpm.r)
)</f>
        <v>Centre</v>
      </c>
      <c r="E133">
        <f t="shared" si="10"/>
        <v>1</v>
      </c>
      <c r="F133" t="str">
        <f>_xlfn.XLOOKUP('Fiche formation'!$C$8,SitesFormations[Site de formation principal],SitesFormations[Mail pour assiduité],"")</f>
        <v>cfa-ensuplr-upvd@umontpellier.fr</v>
      </c>
      <c r="G133" t="s">
        <v>140</v>
      </c>
      <c r="H133" t="str">
        <f>_xlfn.TEXTJOIN(" ",TRUE,
'Fiche formation'!$C$18,
_xlfn.SWITCH('Fiche formation'!$C$18,"DNO","2A","DE AUDIO","3A",
_xlfn.SWITCH('Fiche formation'!$C$15,"DEUST","2A","DSCG","2A","MASTER","2A","BUT","3A","DCG","3A","LG","3A","LP","3A","INGE","3A",""))
)</f>
        <v>M CHPS 2A</v>
      </c>
    </row>
    <row r="134" spans="1:8" x14ac:dyDescent="0.3">
      <c r="A134" s="1">
        <f t="shared" si="11"/>
        <v>46301</v>
      </c>
      <c r="B134" t="str">
        <f t="shared" si="8"/>
        <v>08:00</v>
      </c>
      <c r="C134" t="str">
        <f t="shared" si="9"/>
        <v>12:00</v>
      </c>
      <c r="D134" s="12" t="str" cm="1">
        <f t="array" ref="D134">_xlfn.LET(
    _xlpm.d, A134,
    _xlpm.debut, DATE(2026,8,1),
    _xlpm.m, DATEDIF(_xlpm.debut, _xlpm.d, "m"),
    _xlpm.col, 1 + _xlpm.m*3,
    _xlpm.dates, INDEX('Calendrier 2026-2027'!$C$13:$BC$43,,_xlpm.col),
    _xlpm.titres, INDEX('Calendrier 2026-2027'!$D$13:$BD$43,,_xlpm.col),
    _xlpm.r, _xlfn.XLOOKUP(_xlpm.d, _xlpm.dates, _xlpm.titres),
    IF(_xlpm.r=0,"",_xlpm.r)
)</f>
        <v>Centre</v>
      </c>
      <c r="E134">
        <f t="shared" si="10"/>
        <v>1</v>
      </c>
      <c r="F134" t="str">
        <f>_xlfn.XLOOKUP('Fiche formation'!$C$8,SitesFormations[Site de formation principal],SitesFormations[Mail pour assiduité],"")</f>
        <v>cfa-ensuplr-upvd@umontpellier.fr</v>
      </c>
      <c r="G134" t="s">
        <v>140</v>
      </c>
      <c r="H134" t="str">
        <f>_xlfn.TEXTJOIN(" ",TRUE,
'Fiche formation'!$C$18,
_xlfn.SWITCH('Fiche formation'!$C$18,"DNO","2A","DE AUDIO","3A",
_xlfn.SWITCH('Fiche formation'!$C$15,"DEUST","2A","DSCG","2A","MASTER","2A","BUT","3A","DCG","3A","LG","3A","LP","3A","INGE","3A",""))
)</f>
        <v>M CHPS 2A</v>
      </c>
    </row>
    <row r="135" spans="1:8" x14ac:dyDescent="0.3">
      <c r="A135" s="1">
        <f t="shared" si="11"/>
        <v>46301</v>
      </c>
      <c r="B135" t="str">
        <f t="shared" si="8"/>
        <v>14:00</v>
      </c>
      <c r="C135" t="str">
        <f t="shared" si="9"/>
        <v>17:00</v>
      </c>
      <c r="D135" s="12" t="str" cm="1">
        <f t="array" ref="D135">_xlfn.LET(
    _xlpm.d, A135,
    _xlpm.debut, DATE(2026,8,1),
    _xlpm.m, DATEDIF(_xlpm.debut, _xlpm.d, "m"),
    _xlpm.col, 1 + _xlpm.m*3,
    _xlpm.dates, INDEX('Calendrier 2026-2027'!$C$13:$BC$43,,_xlpm.col),
    _xlpm.titres, INDEX('Calendrier 2026-2027'!$D$13:$BD$43,,_xlpm.col),
    _xlpm.r, _xlfn.XLOOKUP(_xlpm.d, _xlpm.dates, _xlpm.titres),
    IF(_xlpm.r=0,"",_xlpm.r)
)</f>
        <v>Centre</v>
      </c>
      <c r="E135">
        <f t="shared" si="10"/>
        <v>1</v>
      </c>
      <c r="F135" t="str">
        <f>_xlfn.XLOOKUP('Fiche formation'!$C$8,SitesFormations[Site de formation principal],SitesFormations[Mail pour assiduité],"")</f>
        <v>cfa-ensuplr-upvd@umontpellier.fr</v>
      </c>
      <c r="G135" t="s">
        <v>140</v>
      </c>
      <c r="H135" t="str">
        <f>_xlfn.TEXTJOIN(" ",TRUE,
'Fiche formation'!$C$18,
_xlfn.SWITCH('Fiche formation'!$C$18,"DNO","2A","DE AUDIO","3A",
_xlfn.SWITCH('Fiche formation'!$C$15,"DEUST","2A","DSCG","2A","MASTER","2A","BUT","3A","DCG","3A","LG","3A","LP","3A","INGE","3A",""))
)</f>
        <v>M CHPS 2A</v>
      </c>
    </row>
    <row r="136" spans="1:8" x14ac:dyDescent="0.3">
      <c r="A136" s="1">
        <f t="shared" si="11"/>
        <v>46302</v>
      </c>
      <c r="B136" t="str">
        <f t="shared" si="8"/>
        <v>08:00</v>
      </c>
      <c r="C136" t="str">
        <f t="shared" si="9"/>
        <v>12:00</v>
      </c>
      <c r="D136" s="12" t="str" cm="1">
        <f t="array" ref="D136">_xlfn.LET(
    _xlpm.d, A136,
    _xlpm.debut, DATE(2026,8,1),
    _xlpm.m, DATEDIF(_xlpm.debut, _xlpm.d, "m"),
    _xlpm.col, 1 + _xlpm.m*3,
    _xlpm.dates, INDEX('Calendrier 2026-2027'!$C$13:$BC$43,,_xlpm.col),
    _xlpm.titres, INDEX('Calendrier 2026-2027'!$D$13:$BD$43,,_xlpm.col),
    _xlpm.r, _xlfn.XLOOKUP(_xlpm.d, _xlpm.dates, _xlpm.titres),
    IF(_xlpm.r=0,"",_xlpm.r)
)</f>
        <v>Centre</v>
      </c>
      <c r="E136">
        <f t="shared" si="10"/>
        <v>1</v>
      </c>
      <c r="F136" t="str">
        <f>_xlfn.XLOOKUP('Fiche formation'!$C$8,SitesFormations[Site de formation principal],SitesFormations[Mail pour assiduité],"")</f>
        <v>cfa-ensuplr-upvd@umontpellier.fr</v>
      </c>
      <c r="G136" t="s">
        <v>140</v>
      </c>
      <c r="H136" t="str">
        <f>_xlfn.TEXTJOIN(" ",TRUE,
'Fiche formation'!$C$18,
_xlfn.SWITCH('Fiche formation'!$C$18,"DNO","2A","DE AUDIO","3A",
_xlfn.SWITCH('Fiche formation'!$C$15,"DEUST","2A","DSCG","2A","MASTER","2A","BUT","3A","DCG","3A","LG","3A","LP","3A","INGE","3A",""))
)</f>
        <v>M CHPS 2A</v>
      </c>
    </row>
    <row r="137" spans="1:8" x14ac:dyDescent="0.3">
      <c r="A137" s="1">
        <f t="shared" si="11"/>
        <v>46302</v>
      </c>
      <c r="B137" t="str">
        <f t="shared" si="8"/>
        <v>14:00</v>
      </c>
      <c r="C137" t="str">
        <f t="shared" si="9"/>
        <v>17:00</v>
      </c>
      <c r="D137" s="12" t="str" cm="1">
        <f t="array" ref="D137">_xlfn.LET(
    _xlpm.d, A137,
    _xlpm.debut, DATE(2026,8,1),
    _xlpm.m, DATEDIF(_xlpm.debut, _xlpm.d, "m"),
    _xlpm.col, 1 + _xlpm.m*3,
    _xlpm.dates, INDEX('Calendrier 2026-2027'!$C$13:$BC$43,,_xlpm.col),
    _xlpm.titres, INDEX('Calendrier 2026-2027'!$D$13:$BD$43,,_xlpm.col),
    _xlpm.r, _xlfn.XLOOKUP(_xlpm.d, _xlpm.dates, _xlpm.titres),
    IF(_xlpm.r=0,"",_xlpm.r)
)</f>
        <v>Centre</v>
      </c>
      <c r="E137">
        <f t="shared" si="10"/>
        <v>1</v>
      </c>
      <c r="F137" t="str">
        <f>_xlfn.XLOOKUP('Fiche formation'!$C$8,SitesFormations[Site de formation principal],SitesFormations[Mail pour assiduité],"")</f>
        <v>cfa-ensuplr-upvd@umontpellier.fr</v>
      </c>
      <c r="G137" t="s">
        <v>140</v>
      </c>
      <c r="H137" t="str">
        <f>_xlfn.TEXTJOIN(" ",TRUE,
'Fiche formation'!$C$18,
_xlfn.SWITCH('Fiche formation'!$C$18,"DNO","2A","DE AUDIO","3A",
_xlfn.SWITCH('Fiche formation'!$C$15,"DEUST","2A","DSCG","2A","MASTER","2A","BUT","3A","DCG","3A","LG","3A","LP","3A","INGE","3A",""))
)</f>
        <v>M CHPS 2A</v>
      </c>
    </row>
    <row r="138" spans="1:8" x14ac:dyDescent="0.3">
      <c r="A138" s="1">
        <f t="shared" si="11"/>
        <v>46303</v>
      </c>
      <c r="B138" t="str">
        <f t="shared" si="8"/>
        <v>08:00</v>
      </c>
      <c r="C138" t="str">
        <f t="shared" si="9"/>
        <v>12:00</v>
      </c>
      <c r="D138" s="12" t="str" cm="1">
        <f t="array" ref="D138">_xlfn.LET(
    _xlpm.d, A138,
    _xlpm.debut, DATE(2026,8,1),
    _xlpm.m, DATEDIF(_xlpm.debut, _xlpm.d, "m"),
    _xlpm.col, 1 + _xlpm.m*3,
    _xlpm.dates, INDEX('Calendrier 2026-2027'!$C$13:$BC$43,,_xlpm.col),
    _xlpm.titres, INDEX('Calendrier 2026-2027'!$D$13:$BD$43,,_xlpm.col),
    _xlpm.r, _xlfn.XLOOKUP(_xlpm.d, _xlpm.dates, _xlpm.titres),
    IF(_xlpm.r=0,"",_xlpm.r)
)</f>
        <v>Centre</v>
      </c>
      <c r="E138">
        <f t="shared" si="10"/>
        <v>1</v>
      </c>
      <c r="F138" t="str">
        <f>_xlfn.XLOOKUP('Fiche formation'!$C$8,SitesFormations[Site de formation principal],SitesFormations[Mail pour assiduité],"")</f>
        <v>cfa-ensuplr-upvd@umontpellier.fr</v>
      </c>
      <c r="G138" t="s">
        <v>140</v>
      </c>
      <c r="H138" t="str">
        <f>_xlfn.TEXTJOIN(" ",TRUE,
'Fiche formation'!$C$18,
_xlfn.SWITCH('Fiche formation'!$C$18,"DNO","2A","DE AUDIO","3A",
_xlfn.SWITCH('Fiche formation'!$C$15,"DEUST","2A","DSCG","2A","MASTER","2A","BUT","3A","DCG","3A","LG","3A","LP","3A","INGE","3A",""))
)</f>
        <v>M CHPS 2A</v>
      </c>
    </row>
    <row r="139" spans="1:8" x14ac:dyDescent="0.3">
      <c r="A139" s="1">
        <f t="shared" si="11"/>
        <v>46303</v>
      </c>
      <c r="B139" t="str">
        <f t="shared" si="8"/>
        <v>14:00</v>
      </c>
      <c r="C139" t="str">
        <f t="shared" si="9"/>
        <v>17:00</v>
      </c>
      <c r="D139" s="12" t="str" cm="1">
        <f t="array" ref="D139">_xlfn.LET(
    _xlpm.d, A139,
    _xlpm.debut, DATE(2026,8,1),
    _xlpm.m, DATEDIF(_xlpm.debut, _xlpm.d, "m"),
    _xlpm.col, 1 + _xlpm.m*3,
    _xlpm.dates, INDEX('Calendrier 2026-2027'!$C$13:$BC$43,,_xlpm.col),
    _xlpm.titres, INDEX('Calendrier 2026-2027'!$D$13:$BD$43,,_xlpm.col),
    _xlpm.r, _xlfn.XLOOKUP(_xlpm.d, _xlpm.dates, _xlpm.titres),
    IF(_xlpm.r=0,"",_xlpm.r)
)</f>
        <v>Centre</v>
      </c>
      <c r="E139">
        <f t="shared" si="10"/>
        <v>1</v>
      </c>
      <c r="F139" t="str">
        <f>_xlfn.XLOOKUP('Fiche formation'!$C$8,SitesFormations[Site de formation principal],SitesFormations[Mail pour assiduité],"")</f>
        <v>cfa-ensuplr-upvd@umontpellier.fr</v>
      </c>
      <c r="G139" t="s">
        <v>140</v>
      </c>
      <c r="H139" t="str">
        <f>_xlfn.TEXTJOIN(" ",TRUE,
'Fiche formation'!$C$18,
_xlfn.SWITCH('Fiche formation'!$C$18,"DNO","2A","DE AUDIO","3A",
_xlfn.SWITCH('Fiche formation'!$C$15,"DEUST","2A","DSCG","2A","MASTER","2A","BUT","3A","DCG","3A","LG","3A","LP","3A","INGE","3A",""))
)</f>
        <v>M CHPS 2A</v>
      </c>
    </row>
    <row r="140" spans="1:8" x14ac:dyDescent="0.3">
      <c r="A140" s="1">
        <f t="shared" si="11"/>
        <v>46304</v>
      </c>
      <c r="B140" t="str">
        <f t="shared" si="8"/>
        <v>08:00</v>
      </c>
      <c r="C140" t="str">
        <f t="shared" si="9"/>
        <v>12:00</v>
      </c>
      <c r="D140" s="12" t="str" cm="1">
        <f t="array" ref="D140">_xlfn.LET(
    _xlpm.d, A140,
    _xlpm.debut, DATE(2026,8,1),
    _xlpm.m, DATEDIF(_xlpm.debut, _xlpm.d, "m"),
    _xlpm.col, 1 + _xlpm.m*3,
    _xlpm.dates, INDEX('Calendrier 2026-2027'!$C$13:$BC$43,,_xlpm.col),
    _xlpm.titres, INDEX('Calendrier 2026-2027'!$D$13:$BD$43,,_xlpm.col),
    _xlpm.r, _xlfn.XLOOKUP(_xlpm.d, _xlpm.dates, _xlpm.titres),
    IF(_xlpm.r=0,"",_xlpm.r)
)</f>
        <v>Centre</v>
      </c>
      <c r="E140">
        <f t="shared" si="10"/>
        <v>1</v>
      </c>
      <c r="F140" t="str">
        <f>_xlfn.XLOOKUP('Fiche formation'!$C$8,SitesFormations[Site de formation principal],SitesFormations[Mail pour assiduité],"")</f>
        <v>cfa-ensuplr-upvd@umontpellier.fr</v>
      </c>
      <c r="G140" t="s">
        <v>140</v>
      </c>
      <c r="H140" t="str">
        <f>_xlfn.TEXTJOIN(" ",TRUE,
'Fiche formation'!$C$18,
_xlfn.SWITCH('Fiche formation'!$C$18,"DNO","2A","DE AUDIO","3A",
_xlfn.SWITCH('Fiche formation'!$C$15,"DEUST","2A","DSCG","2A","MASTER","2A","BUT","3A","DCG","3A","LG","3A","LP","3A","INGE","3A",""))
)</f>
        <v>M CHPS 2A</v>
      </c>
    </row>
    <row r="141" spans="1:8" x14ac:dyDescent="0.3">
      <c r="A141" s="1">
        <f t="shared" si="11"/>
        <v>46304</v>
      </c>
      <c r="B141" t="str">
        <f t="shared" si="8"/>
        <v>14:00</v>
      </c>
      <c r="C141" t="str">
        <f t="shared" si="9"/>
        <v>17:00</v>
      </c>
      <c r="D141" s="12" t="str" cm="1">
        <f t="array" ref="D141">_xlfn.LET(
    _xlpm.d, A141,
    _xlpm.debut, DATE(2026,8,1),
    _xlpm.m, DATEDIF(_xlpm.debut, _xlpm.d, "m"),
    _xlpm.col, 1 + _xlpm.m*3,
    _xlpm.dates, INDEX('Calendrier 2026-2027'!$C$13:$BC$43,,_xlpm.col),
    _xlpm.titres, INDEX('Calendrier 2026-2027'!$D$13:$BD$43,,_xlpm.col),
    _xlpm.r, _xlfn.XLOOKUP(_xlpm.d, _xlpm.dates, _xlpm.titres),
    IF(_xlpm.r=0,"",_xlpm.r)
)</f>
        <v>Centre</v>
      </c>
      <c r="E141">
        <f t="shared" si="10"/>
        <v>1</v>
      </c>
      <c r="F141" t="str">
        <f>_xlfn.XLOOKUP('Fiche formation'!$C$8,SitesFormations[Site de formation principal],SitesFormations[Mail pour assiduité],"")</f>
        <v>cfa-ensuplr-upvd@umontpellier.fr</v>
      </c>
      <c r="G141" t="s">
        <v>140</v>
      </c>
      <c r="H141" t="str">
        <f>_xlfn.TEXTJOIN(" ",TRUE,
'Fiche formation'!$C$18,
_xlfn.SWITCH('Fiche formation'!$C$18,"DNO","2A","DE AUDIO","3A",
_xlfn.SWITCH('Fiche formation'!$C$15,"DEUST","2A","DSCG","2A","MASTER","2A","BUT","3A","DCG","3A","LG","3A","LP","3A","INGE","3A",""))
)</f>
        <v>M CHPS 2A</v>
      </c>
    </row>
    <row r="142" spans="1:8" x14ac:dyDescent="0.3">
      <c r="A142" s="1">
        <f t="shared" si="11"/>
        <v>46305</v>
      </c>
      <c r="B142" t="str">
        <f t="shared" si="8"/>
        <v/>
      </c>
      <c r="C142" t="str">
        <f t="shared" si="9"/>
        <v/>
      </c>
      <c r="D142" s="12" t="str" cm="1">
        <f t="array" ref="D142">_xlfn.LET(
    _xlpm.d, A142,
    _xlpm.debut, DATE(2026,8,1),
    _xlpm.m, DATEDIF(_xlpm.debut, _xlpm.d, "m"),
    _xlpm.col, 1 + _xlpm.m*3,
    _xlpm.dates, INDEX('Calendrier 2026-2027'!$C$13:$BC$43,,_xlpm.col),
    _xlpm.titres, INDEX('Calendrier 2026-2027'!$D$13:$BD$43,,_xlpm.col),
    _xlpm.r, _xlfn.XLOOKUP(_xlpm.d, _xlpm.dates, _xlpm.titres),
    IF(_xlpm.r=0,"",_xlpm.r)
)</f>
        <v/>
      </c>
      <c r="E142" t="str">
        <f t="shared" si="10"/>
        <v/>
      </c>
      <c r="F142" t="str">
        <f>_xlfn.XLOOKUP('Fiche formation'!$C$8,SitesFormations[Site de formation principal],SitesFormations[Mail pour assiduité],"")</f>
        <v>cfa-ensuplr-upvd@umontpellier.fr</v>
      </c>
      <c r="G142" t="s">
        <v>140</v>
      </c>
      <c r="H142" t="str">
        <f>_xlfn.TEXTJOIN(" ",TRUE,
'Fiche formation'!$C$18,
_xlfn.SWITCH('Fiche formation'!$C$18,"DNO","2A","DE AUDIO","3A",
_xlfn.SWITCH('Fiche formation'!$C$15,"DEUST","2A","DSCG","2A","MASTER","2A","BUT","3A","DCG","3A","LG","3A","LP","3A","INGE","3A",""))
)</f>
        <v>M CHPS 2A</v>
      </c>
    </row>
    <row r="143" spans="1:8" x14ac:dyDescent="0.3">
      <c r="A143" s="1">
        <f t="shared" si="11"/>
        <v>46305</v>
      </c>
      <c r="B143" t="str">
        <f t="shared" si="8"/>
        <v/>
      </c>
      <c r="C143" t="str">
        <f t="shared" si="9"/>
        <v/>
      </c>
      <c r="D143" s="12" t="str" cm="1">
        <f t="array" ref="D143">_xlfn.LET(
    _xlpm.d, A143,
    _xlpm.debut, DATE(2026,8,1),
    _xlpm.m, DATEDIF(_xlpm.debut, _xlpm.d, "m"),
    _xlpm.col, 1 + _xlpm.m*3,
    _xlpm.dates, INDEX('Calendrier 2026-2027'!$C$13:$BC$43,,_xlpm.col),
    _xlpm.titres, INDEX('Calendrier 2026-2027'!$D$13:$BD$43,,_xlpm.col),
    _xlpm.r, _xlfn.XLOOKUP(_xlpm.d, _xlpm.dates, _xlpm.titres),
    IF(_xlpm.r=0,"",_xlpm.r)
)</f>
        <v/>
      </c>
      <c r="E143" t="str">
        <f t="shared" si="10"/>
        <v/>
      </c>
      <c r="F143" t="str">
        <f>_xlfn.XLOOKUP('Fiche formation'!$C$8,SitesFormations[Site de formation principal],SitesFormations[Mail pour assiduité],"")</f>
        <v>cfa-ensuplr-upvd@umontpellier.fr</v>
      </c>
      <c r="G143" t="s">
        <v>140</v>
      </c>
      <c r="H143" t="str">
        <f>_xlfn.TEXTJOIN(" ",TRUE,
'Fiche formation'!$C$18,
_xlfn.SWITCH('Fiche formation'!$C$18,"DNO","2A","DE AUDIO","3A",
_xlfn.SWITCH('Fiche formation'!$C$15,"DEUST","2A","DSCG","2A","MASTER","2A","BUT","3A","DCG","3A","LG","3A","LP","3A","INGE","3A",""))
)</f>
        <v>M CHPS 2A</v>
      </c>
    </row>
    <row r="144" spans="1:8" x14ac:dyDescent="0.3">
      <c r="A144" s="1">
        <f t="shared" si="11"/>
        <v>46306</v>
      </c>
      <c r="B144" t="str">
        <f t="shared" si="8"/>
        <v/>
      </c>
      <c r="C144" t="str">
        <f t="shared" si="9"/>
        <v/>
      </c>
      <c r="D144" s="12" t="str" cm="1">
        <f t="array" ref="D144">_xlfn.LET(
    _xlpm.d, A144,
    _xlpm.debut, DATE(2026,8,1),
    _xlpm.m, DATEDIF(_xlpm.debut, _xlpm.d, "m"),
    _xlpm.col, 1 + _xlpm.m*3,
    _xlpm.dates, INDEX('Calendrier 2026-2027'!$C$13:$BC$43,,_xlpm.col),
    _xlpm.titres, INDEX('Calendrier 2026-2027'!$D$13:$BD$43,,_xlpm.col),
    _xlpm.r, _xlfn.XLOOKUP(_xlpm.d, _xlpm.dates, _xlpm.titres),
    IF(_xlpm.r=0,"",_xlpm.r)
)</f>
        <v/>
      </c>
      <c r="E144" t="str">
        <f t="shared" si="10"/>
        <v/>
      </c>
      <c r="F144" t="str">
        <f>_xlfn.XLOOKUP('Fiche formation'!$C$8,SitesFormations[Site de formation principal],SitesFormations[Mail pour assiduité],"")</f>
        <v>cfa-ensuplr-upvd@umontpellier.fr</v>
      </c>
      <c r="G144" t="s">
        <v>140</v>
      </c>
      <c r="H144" t="str">
        <f>_xlfn.TEXTJOIN(" ",TRUE,
'Fiche formation'!$C$18,
_xlfn.SWITCH('Fiche formation'!$C$18,"DNO","2A","DE AUDIO","3A",
_xlfn.SWITCH('Fiche formation'!$C$15,"DEUST","2A","DSCG","2A","MASTER","2A","BUT","3A","DCG","3A","LG","3A","LP","3A","INGE","3A",""))
)</f>
        <v>M CHPS 2A</v>
      </c>
    </row>
    <row r="145" spans="1:8" x14ac:dyDescent="0.3">
      <c r="A145" s="1">
        <f t="shared" si="11"/>
        <v>46306</v>
      </c>
      <c r="B145" t="str">
        <f t="shared" si="8"/>
        <v/>
      </c>
      <c r="C145" t="str">
        <f t="shared" si="9"/>
        <v/>
      </c>
      <c r="D145" s="12" t="str" cm="1">
        <f t="array" ref="D145">_xlfn.LET(
    _xlpm.d, A145,
    _xlpm.debut, DATE(2026,8,1),
    _xlpm.m, DATEDIF(_xlpm.debut, _xlpm.d, "m"),
    _xlpm.col, 1 + _xlpm.m*3,
    _xlpm.dates, INDEX('Calendrier 2026-2027'!$C$13:$BC$43,,_xlpm.col),
    _xlpm.titres, INDEX('Calendrier 2026-2027'!$D$13:$BD$43,,_xlpm.col),
    _xlpm.r, _xlfn.XLOOKUP(_xlpm.d, _xlpm.dates, _xlpm.titres),
    IF(_xlpm.r=0,"",_xlpm.r)
)</f>
        <v/>
      </c>
      <c r="E145" t="str">
        <f t="shared" si="10"/>
        <v/>
      </c>
      <c r="F145" t="str">
        <f>_xlfn.XLOOKUP('Fiche formation'!$C$8,SitesFormations[Site de formation principal],SitesFormations[Mail pour assiduité],"")</f>
        <v>cfa-ensuplr-upvd@umontpellier.fr</v>
      </c>
      <c r="G145" t="s">
        <v>140</v>
      </c>
      <c r="H145" t="str">
        <f>_xlfn.TEXTJOIN(" ",TRUE,
'Fiche formation'!$C$18,
_xlfn.SWITCH('Fiche formation'!$C$18,"DNO","2A","DE AUDIO","3A",
_xlfn.SWITCH('Fiche formation'!$C$15,"DEUST","2A","DSCG","2A","MASTER","2A","BUT","3A","DCG","3A","LG","3A","LP","3A","INGE","3A",""))
)</f>
        <v>M CHPS 2A</v>
      </c>
    </row>
    <row r="146" spans="1:8" x14ac:dyDescent="0.3">
      <c r="A146" s="1">
        <f t="shared" si="11"/>
        <v>46307</v>
      </c>
      <c r="B146" t="str">
        <f t="shared" si="8"/>
        <v>08:00</v>
      </c>
      <c r="C146" t="str">
        <f t="shared" si="9"/>
        <v>12:00</v>
      </c>
      <c r="D146" s="12" t="str" cm="1">
        <f t="array" ref="D146">_xlfn.LET(
    _xlpm.d, A146,
    _xlpm.debut, DATE(2026,8,1),
    _xlpm.m, DATEDIF(_xlpm.debut, _xlpm.d, "m"),
    _xlpm.col, 1 + _xlpm.m*3,
    _xlpm.dates, INDEX('Calendrier 2026-2027'!$C$13:$BC$43,,_xlpm.col),
    _xlpm.titres, INDEX('Calendrier 2026-2027'!$D$13:$BD$43,,_xlpm.col),
    _xlpm.r, _xlfn.XLOOKUP(_xlpm.d, _xlpm.dates, _xlpm.titres),
    IF(_xlpm.r=0,"",_xlpm.r)
)</f>
        <v>Centre</v>
      </c>
      <c r="E146">
        <f t="shared" si="10"/>
        <v>1</v>
      </c>
      <c r="F146" t="str">
        <f>_xlfn.XLOOKUP('Fiche formation'!$C$8,SitesFormations[Site de formation principal],SitesFormations[Mail pour assiduité],"")</f>
        <v>cfa-ensuplr-upvd@umontpellier.fr</v>
      </c>
      <c r="G146" t="s">
        <v>140</v>
      </c>
      <c r="H146" t="str">
        <f>_xlfn.TEXTJOIN(" ",TRUE,
'Fiche formation'!$C$18,
_xlfn.SWITCH('Fiche formation'!$C$18,"DNO","2A","DE AUDIO","3A",
_xlfn.SWITCH('Fiche formation'!$C$15,"DEUST","2A","DSCG","2A","MASTER","2A","BUT","3A","DCG","3A","LG","3A","LP","3A","INGE","3A",""))
)</f>
        <v>M CHPS 2A</v>
      </c>
    </row>
    <row r="147" spans="1:8" x14ac:dyDescent="0.3">
      <c r="A147" s="1">
        <f t="shared" si="11"/>
        <v>46307</v>
      </c>
      <c r="B147" t="str">
        <f t="shared" si="8"/>
        <v>14:00</v>
      </c>
      <c r="C147" t="str">
        <f t="shared" si="9"/>
        <v>17:00</v>
      </c>
      <c r="D147" s="12" t="str" cm="1">
        <f t="array" ref="D147">_xlfn.LET(
    _xlpm.d, A147,
    _xlpm.debut, DATE(2026,8,1),
    _xlpm.m, DATEDIF(_xlpm.debut, _xlpm.d, "m"),
    _xlpm.col, 1 + _xlpm.m*3,
    _xlpm.dates, INDEX('Calendrier 2026-2027'!$C$13:$BC$43,,_xlpm.col),
    _xlpm.titres, INDEX('Calendrier 2026-2027'!$D$13:$BD$43,,_xlpm.col),
    _xlpm.r, _xlfn.XLOOKUP(_xlpm.d, _xlpm.dates, _xlpm.titres),
    IF(_xlpm.r=0,"",_xlpm.r)
)</f>
        <v>Centre</v>
      </c>
      <c r="E147">
        <f t="shared" si="10"/>
        <v>1</v>
      </c>
      <c r="F147" t="str">
        <f>_xlfn.XLOOKUP('Fiche formation'!$C$8,SitesFormations[Site de formation principal],SitesFormations[Mail pour assiduité],"")</f>
        <v>cfa-ensuplr-upvd@umontpellier.fr</v>
      </c>
      <c r="G147" t="s">
        <v>140</v>
      </c>
      <c r="H147" t="str">
        <f>_xlfn.TEXTJOIN(" ",TRUE,
'Fiche formation'!$C$18,
_xlfn.SWITCH('Fiche formation'!$C$18,"DNO","2A","DE AUDIO","3A",
_xlfn.SWITCH('Fiche formation'!$C$15,"DEUST","2A","DSCG","2A","MASTER","2A","BUT","3A","DCG","3A","LG","3A","LP","3A","INGE","3A",""))
)</f>
        <v>M CHPS 2A</v>
      </c>
    </row>
    <row r="148" spans="1:8" x14ac:dyDescent="0.3">
      <c r="A148" s="1">
        <f t="shared" si="11"/>
        <v>46308</v>
      </c>
      <c r="B148" t="str">
        <f t="shared" si="8"/>
        <v>08:00</v>
      </c>
      <c r="C148" t="str">
        <f t="shared" si="9"/>
        <v>12:00</v>
      </c>
      <c r="D148" s="12" t="str" cm="1">
        <f t="array" ref="D148">_xlfn.LET(
    _xlpm.d, A148,
    _xlpm.debut, DATE(2026,8,1),
    _xlpm.m, DATEDIF(_xlpm.debut, _xlpm.d, "m"),
    _xlpm.col, 1 + _xlpm.m*3,
    _xlpm.dates, INDEX('Calendrier 2026-2027'!$C$13:$BC$43,,_xlpm.col),
    _xlpm.titres, INDEX('Calendrier 2026-2027'!$D$13:$BD$43,,_xlpm.col),
    _xlpm.r, _xlfn.XLOOKUP(_xlpm.d, _xlpm.dates, _xlpm.titres),
    IF(_xlpm.r=0,"",_xlpm.r)
)</f>
        <v>Centre</v>
      </c>
      <c r="E148">
        <f t="shared" si="10"/>
        <v>1</v>
      </c>
      <c r="F148" t="str">
        <f>_xlfn.XLOOKUP('Fiche formation'!$C$8,SitesFormations[Site de formation principal],SitesFormations[Mail pour assiduité],"")</f>
        <v>cfa-ensuplr-upvd@umontpellier.fr</v>
      </c>
      <c r="G148" t="s">
        <v>140</v>
      </c>
      <c r="H148" t="str">
        <f>_xlfn.TEXTJOIN(" ",TRUE,
'Fiche formation'!$C$18,
_xlfn.SWITCH('Fiche formation'!$C$18,"DNO","2A","DE AUDIO","3A",
_xlfn.SWITCH('Fiche formation'!$C$15,"DEUST","2A","DSCG","2A","MASTER","2A","BUT","3A","DCG","3A","LG","3A","LP","3A","INGE","3A",""))
)</f>
        <v>M CHPS 2A</v>
      </c>
    </row>
    <row r="149" spans="1:8" x14ac:dyDescent="0.3">
      <c r="A149" s="1">
        <f t="shared" si="11"/>
        <v>46308</v>
      </c>
      <c r="B149" t="str">
        <f t="shared" si="8"/>
        <v>14:00</v>
      </c>
      <c r="C149" t="str">
        <f t="shared" si="9"/>
        <v>17:00</v>
      </c>
      <c r="D149" s="12" t="str" cm="1">
        <f t="array" ref="D149">_xlfn.LET(
    _xlpm.d, A149,
    _xlpm.debut, DATE(2026,8,1),
    _xlpm.m, DATEDIF(_xlpm.debut, _xlpm.d, "m"),
    _xlpm.col, 1 + _xlpm.m*3,
    _xlpm.dates, INDEX('Calendrier 2026-2027'!$C$13:$BC$43,,_xlpm.col),
    _xlpm.titres, INDEX('Calendrier 2026-2027'!$D$13:$BD$43,,_xlpm.col),
    _xlpm.r, _xlfn.XLOOKUP(_xlpm.d, _xlpm.dates, _xlpm.titres),
    IF(_xlpm.r=0,"",_xlpm.r)
)</f>
        <v>Centre</v>
      </c>
      <c r="E149">
        <f t="shared" si="10"/>
        <v>1</v>
      </c>
      <c r="F149" t="str">
        <f>_xlfn.XLOOKUP('Fiche formation'!$C$8,SitesFormations[Site de formation principal],SitesFormations[Mail pour assiduité],"")</f>
        <v>cfa-ensuplr-upvd@umontpellier.fr</v>
      </c>
      <c r="G149" t="s">
        <v>140</v>
      </c>
      <c r="H149" t="str">
        <f>_xlfn.TEXTJOIN(" ",TRUE,
'Fiche formation'!$C$18,
_xlfn.SWITCH('Fiche formation'!$C$18,"DNO","2A","DE AUDIO","3A",
_xlfn.SWITCH('Fiche formation'!$C$15,"DEUST","2A","DSCG","2A","MASTER","2A","BUT","3A","DCG","3A","LG","3A","LP","3A","INGE","3A",""))
)</f>
        <v>M CHPS 2A</v>
      </c>
    </row>
    <row r="150" spans="1:8" x14ac:dyDescent="0.3">
      <c r="A150" s="1">
        <f t="shared" si="11"/>
        <v>46309</v>
      </c>
      <c r="B150" t="str">
        <f t="shared" si="8"/>
        <v>08:00</v>
      </c>
      <c r="C150" t="str">
        <f t="shared" si="9"/>
        <v>12:00</v>
      </c>
      <c r="D150" s="12" t="str" cm="1">
        <f t="array" ref="D150">_xlfn.LET(
    _xlpm.d, A150,
    _xlpm.debut, DATE(2026,8,1),
    _xlpm.m, DATEDIF(_xlpm.debut, _xlpm.d, "m"),
    _xlpm.col, 1 + _xlpm.m*3,
    _xlpm.dates, INDEX('Calendrier 2026-2027'!$C$13:$BC$43,,_xlpm.col),
    _xlpm.titres, INDEX('Calendrier 2026-2027'!$D$13:$BD$43,,_xlpm.col),
    _xlpm.r, _xlfn.XLOOKUP(_xlpm.d, _xlpm.dates, _xlpm.titres),
    IF(_xlpm.r=0,"",_xlpm.r)
)</f>
        <v>Centre</v>
      </c>
      <c r="E150">
        <f t="shared" si="10"/>
        <v>1</v>
      </c>
      <c r="F150" t="str">
        <f>_xlfn.XLOOKUP('Fiche formation'!$C$8,SitesFormations[Site de formation principal],SitesFormations[Mail pour assiduité],"")</f>
        <v>cfa-ensuplr-upvd@umontpellier.fr</v>
      </c>
      <c r="G150" t="s">
        <v>140</v>
      </c>
      <c r="H150" t="str">
        <f>_xlfn.TEXTJOIN(" ",TRUE,
'Fiche formation'!$C$18,
_xlfn.SWITCH('Fiche formation'!$C$18,"DNO","2A","DE AUDIO","3A",
_xlfn.SWITCH('Fiche formation'!$C$15,"DEUST","2A","DSCG","2A","MASTER","2A","BUT","3A","DCG","3A","LG","3A","LP","3A","INGE","3A",""))
)</f>
        <v>M CHPS 2A</v>
      </c>
    </row>
    <row r="151" spans="1:8" x14ac:dyDescent="0.3">
      <c r="A151" s="1">
        <f t="shared" si="11"/>
        <v>46309</v>
      </c>
      <c r="B151" t="str">
        <f t="shared" si="8"/>
        <v>14:00</v>
      </c>
      <c r="C151" t="str">
        <f t="shared" si="9"/>
        <v>17:00</v>
      </c>
      <c r="D151" s="12" t="str" cm="1">
        <f t="array" ref="D151">_xlfn.LET(
    _xlpm.d, A151,
    _xlpm.debut, DATE(2026,8,1),
    _xlpm.m, DATEDIF(_xlpm.debut, _xlpm.d, "m"),
    _xlpm.col, 1 + _xlpm.m*3,
    _xlpm.dates, INDEX('Calendrier 2026-2027'!$C$13:$BC$43,,_xlpm.col),
    _xlpm.titres, INDEX('Calendrier 2026-2027'!$D$13:$BD$43,,_xlpm.col),
    _xlpm.r, _xlfn.XLOOKUP(_xlpm.d, _xlpm.dates, _xlpm.titres),
    IF(_xlpm.r=0,"",_xlpm.r)
)</f>
        <v>Centre</v>
      </c>
      <c r="E151">
        <f t="shared" si="10"/>
        <v>1</v>
      </c>
      <c r="F151" t="str">
        <f>_xlfn.XLOOKUP('Fiche formation'!$C$8,SitesFormations[Site de formation principal],SitesFormations[Mail pour assiduité],"")</f>
        <v>cfa-ensuplr-upvd@umontpellier.fr</v>
      </c>
      <c r="G151" t="s">
        <v>140</v>
      </c>
      <c r="H151" t="str">
        <f>_xlfn.TEXTJOIN(" ",TRUE,
'Fiche formation'!$C$18,
_xlfn.SWITCH('Fiche formation'!$C$18,"DNO","2A","DE AUDIO","3A",
_xlfn.SWITCH('Fiche formation'!$C$15,"DEUST","2A","DSCG","2A","MASTER","2A","BUT","3A","DCG","3A","LG","3A","LP","3A","INGE","3A",""))
)</f>
        <v>M CHPS 2A</v>
      </c>
    </row>
    <row r="152" spans="1:8" x14ac:dyDescent="0.3">
      <c r="A152" s="1">
        <f t="shared" si="11"/>
        <v>46310</v>
      </c>
      <c r="B152" t="str">
        <f t="shared" si="8"/>
        <v>08:00</v>
      </c>
      <c r="C152" t="str">
        <f t="shared" si="9"/>
        <v>12:00</v>
      </c>
      <c r="D152" s="12" t="str" cm="1">
        <f t="array" ref="D152">_xlfn.LET(
    _xlpm.d, A152,
    _xlpm.debut, DATE(2026,8,1),
    _xlpm.m, DATEDIF(_xlpm.debut, _xlpm.d, "m"),
    _xlpm.col, 1 + _xlpm.m*3,
    _xlpm.dates, INDEX('Calendrier 2026-2027'!$C$13:$BC$43,,_xlpm.col),
    _xlpm.titres, INDEX('Calendrier 2026-2027'!$D$13:$BD$43,,_xlpm.col),
    _xlpm.r, _xlfn.XLOOKUP(_xlpm.d, _xlpm.dates, _xlpm.titres),
    IF(_xlpm.r=0,"",_xlpm.r)
)</f>
        <v>Centre</v>
      </c>
      <c r="E152">
        <f t="shared" si="10"/>
        <v>1</v>
      </c>
      <c r="F152" t="str">
        <f>_xlfn.XLOOKUP('Fiche formation'!$C$8,SitesFormations[Site de formation principal],SitesFormations[Mail pour assiduité],"")</f>
        <v>cfa-ensuplr-upvd@umontpellier.fr</v>
      </c>
      <c r="G152" t="s">
        <v>140</v>
      </c>
      <c r="H152" t="str">
        <f>_xlfn.TEXTJOIN(" ",TRUE,
'Fiche formation'!$C$18,
_xlfn.SWITCH('Fiche formation'!$C$18,"DNO","2A","DE AUDIO","3A",
_xlfn.SWITCH('Fiche formation'!$C$15,"DEUST","2A","DSCG","2A","MASTER","2A","BUT","3A","DCG","3A","LG","3A","LP","3A","INGE","3A",""))
)</f>
        <v>M CHPS 2A</v>
      </c>
    </row>
    <row r="153" spans="1:8" x14ac:dyDescent="0.3">
      <c r="A153" s="1">
        <f t="shared" si="11"/>
        <v>46310</v>
      </c>
      <c r="B153" t="str">
        <f t="shared" si="8"/>
        <v>14:00</v>
      </c>
      <c r="C153" t="str">
        <f t="shared" si="9"/>
        <v>17:00</v>
      </c>
      <c r="D153" s="12" t="str" cm="1">
        <f t="array" ref="D153">_xlfn.LET(
    _xlpm.d, A153,
    _xlpm.debut, DATE(2026,8,1),
    _xlpm.m, DATEDIF(_xlpm.debut, _xlpm.d, "m"),
    _xlpm.col, 1 + _xlpm.m*3,
    _xlpm.dates, INDEX('Calendrier 2026-2027'!$C$13:$BC$43,,_xlpm.col),
    _xlpm.titres, INDEX('Calendrier 2026-2027'!$D$13:$BD$43,,_xlpm.col),
    _xlpm.r, _xlfn.XLOOKUP(_xlpm.d, _xlpm.dates, _xlpm.titres),
    IF(_xlpm.r=0,"",_xlpm.r)
)</f>
        <v>Centre</v>
      </c>
      <c r="E153">
        <f t="shared" si="10"/>
        <v>1</v>
      </c>
      <c r="F153" t="str">
        <f>_xlfn.XLOOKUP('Fiche formation'!$C$8,SitesFormations[Site de formation principal],SitesFormations[Mail pour assiduité],"")</f>
        <v>cfa-ensuplr-upvd@umontpellier.fr</v>
      </c>
      <c r="G153" t="s">
        <v>140</v>
      </c>
      <c r="H153" t="str">
        <f>_xlfn.TEXTJOIN(" ",TRUE,
'Fiche formation'!$C$18,
_xlfn.SWITCH('Fiche formation'!$C$18,"DNO","2A","DE AUDIO","3A",
_xlfn.SWITCH('Fiche formation'!$C$15,"DEUST","2A","DSCG","2A","MASTER","2A","BUT","3A","DCG","3A","LG","3A","LP","3A","INGE","3A",""))
)</f>
        <v>M CHPS 2A</v>
      </c>
    </row>
    <row r="154" spans="1:8" x14ac:dyDescent="0.3">
      <c r="A154" s="1">
        <f t="shared" si="11"/>
        <v>46311</v>
      </c>
      <c r="B154" t="str">
        <f t="shared" si="8"/>
        <v>08:00</v>
      </c>
      <c r="C154" t="str">
        <f t="shared" si="9"/>
        <v>12:00</v>
      </c>
      <c r="D154" s="12" t="str" cm="1">
        <f t="array" ref="D154">_xlfn.LET(
    _xlpm.d, A154,
    _xlpm.debut, DATE(2026,8,1),
    _xlpm.m, DATEDIF(_xlpm.debut, _xlpm.d, "m"),
    _xlpm.col, 1 + _xlpm.m*3,
    _xlpm.dates, INDEX('Calendrier 2026-2027'!$C$13:$BC$43,,_xlpm.col),
    _xlpm.titres, INDEX('Calendrier 2026-2027'!$D$13:$BD$43,,_xlpm.col),
    _xlpm.r, _xlfn.XLOOKUP(_xlpm.d, _xlpm.dates, _xlpm.titres),
    IF(_xlpm.r=0,"",_xlpm.r)
)</f>
        <v>Centre</v>
      </c>
      <c r="E154">
        <f t="shared" si="10"/>
        <v>1</v>
      </c>
      <c r="F154" t="str">
        <f>_xlfn.XLOOKUP('Fiche formation'!$C$8,SitesFormations[Site de formation principal],SitesFormations[Mail pour assiduité],"")</f>
        <v>cfa-ensuplr-upvd@umontpellier.fr</v>
      </c>
      <c r="G154" t="s">
        <v>140</v>
      </c>
      <c r="H154" t="str">
        <f>_xlfn.TEXTJOIN(" ",TRUE,
'Fiche formation'!$C$18,
_xlfn.SWITCH('Fiche formation'!$C$18,"DNO","2A","DE AUDIO","3A",
_xlfn.SWITCH('Fiche formation'!$C$15,"DEUST","2A","DSCG","2A","MASTER","2A","BUT","3A","DCG","3A","LG","3A","LP","3A","INGE","3A",""))
)</f>
        <v>M CHPS 2A</v>
      </c>
    </row>
    <row r="155" spans="1:8" x14ac:dyDescent="0.3">
      <c r="A155" s="1">
        <f t="shared" si="11"/>
        <v>46311</v>
      </c>
      <c r="B155" t="str">
        <f t="shared" si="8"/>
        <v>14:00</v>
      </c>
      <c r="C155" t="str">
        <f t="shared" si="9"/>
        <v>17:00</v>
      </c>
      <c r="D155" s="12" t="str" cm="1">
        <f t="array" ref="D155">_xlfn.LET(
    _xlpm.d, A155,
    _xlpm.debut, DATE(2026,8,1),
    _xlpm.m, DATEDIF(_xlpm.debut, _xlpm.d, "m"),
    _xlpm.col, 1 + _xlpm.m*3,
    _xlpm.dates, INDEX('Calendrier 2026-2027'!$C$13:$BC$43,,_xlpm.col),
    _xlpm.titres, INDEX('Calendrier 2026-2027'!$D$13:$BD$43,,_xlpm.col),
    _xlpm.r, _xlfn.XLOOKUP(_xlpm.d, _xlpm.dates, _xlpm.titres),
    IF(_xlpm.r=0,"",_xlpm.r)
)</f>
        <v>Centre</v>
      </c>
      <c r="E155">
        <f t="shared" si="10"/>
        <v>1</v>
      </c>
      <c r="F155" t="str">
        <f>_xlfn.XLOOKUP('Fiche formation'!$C$8,SitesFormations[Site de formation principal],SitesFormations[Mail pour assiduité],"")</f>
        <v>cfa-ensuplr-upvd@umontpellier.fr</v>
      </c>
      <c r="G155" t="s">
        <v>140</v>
      </c>
      <c r="H155" t="str">
        <f>_xlfn.TEXTJOIN(" ",TRUE,
'Fiche formation'!$C$18,
_xlfn.SWITCH('Fiche formation'!$C$18,"DNO","2A","DE AUDIO","3A",
_xlfn.SWITCH('Fiche formation'!$C$15,"DEUST","2A","DSCG","2A","MASTER","2A","BUT","3A","DCG","3A","LG","3A","LP","3A","INGE","3A",""))
)</f>
        <v>M CHPS 2A</v>
      </c>
    </row>
    <row r="156" spans="1:8" x14ac:dyDescent="0.3">
      <c r="A156" s="1">
        <f t="shared" si="11"/>
        <v>46312</v>
      </c>
      <c r="B156" t="str">
        <f t="shared" si="8"/>
        <v/>
      </c>
      <c r="C156" t="str">
        <f t="shared" si="9"/>
        <v/>
      </c>
      <c r="D156" s="12" t="str" cm="1">
        <f t="array" ref="D156">_xlfn.LET(
    _xlpm.d, A156,
    _xlpm.debut, DATE(2026,8,1),
    _xlpm.m, DATEDIF(_xlpm.debut, _xlpm.d, "m"),
    _xlpm.col, 1 + _xlpm.m*3,
    _xlpm.dates, INDEX('Calendrier 2026-2027'!$C$13:$BC$43,,_xlpm.col),
    _xlpm.titres, INDEX('Calendrier 2026-2027'!$D$13:$BD$43,,_xlpm.col),
    _xlpm.r, _xlfn.XLOOKUP(_xlpm.d, _xlpm.dates, _xlpm.titres),
    IF(_xlpm.r=0,"",_xlpm.r)
)</f>
        <v/>
      </c>
      <c r="E156" t="str">
        <f t="shared" si="10"/>
        <v/>
      </c>
      <c r="F156" t="str">
        <f>_xlfn.XLOOKUP('Fiche formation'!$C$8,SitesFormations[Site de formation principal],SitesFormations[Mail pour assiduité],"")</f>
        <v>cfa-ensuplr-upvd@umontpellier.fr</v>
      </c>
      <c r="G156" t="s">
        <v>140</v>
      </c>
      <c r="H156" t="str">
        <f>_xlfn.TEXTJOIN(" ",TRUE,
'Fiche formation'!$C$18,
_xlfn.SWITCH('Fiche formation'!$C$18,"DNO","2A","DE AUDIO","3A",
_xlfn.SWITCH('Fiche formation'!$C$15,"DEUST","2A","DSCG","2A","MASTER","2A","BUT","3A","DCG","3A","LG","3A","LP","3A","INGE","3A",""))
)</f>
        <v>M CHPS 2A</v>
      </c>
    </row>
    <row r="157" spans="1:8" x14ac:dyDescent="0.3">
      <c r="A157" s="1">
        <f t="shared" si="11"/>
        <v>46312</v>
      </c>
      <c r="B157" t="str">
        <f t="shared" si="8"/>
        <v/>
      </c>
      <c r="C157" t="str">
        <f t="shared" si="9"/>
        <v/>
      </c>
      <c r="D157" s="12" t="str" cm="1">
        <f t="array" ref="D157">_xlfn.LET(
    _xlpm.d, A157,
    _xlpm.debut, DATE(2026,8,1),
    _xlpm.m, DATEDIF(_xlpm.debut, _xlpm.d, "m"),
    _xlpm.col, 1 + _xlpm.m*3,
    _xlpm.dates, INDEX('Calendrier 2026-2027'!$C$13:$BC$43,,_xlpm.col),
    _xlpm.titres, INDEX('Calendrier 2026-2027'!$D$13:$BD$43,,_xlpm.col),
    _xlpm.r, _xlfn.XLOOKUP(_xlpm.d, _xlpm.dates, _xlpm.titres),
    IF(_xlpm.r=0,"",_xlpm.r)
)</f>
        <v/>
      </c>
      <c r="E157" t="str">
        <f t="shared" si="10"/>
        <v/>
      </c>
      <c r="F157" t="str">
        <f>_xlfn.XLOOKUP('Fiche formation'!$C$8,SitesFormations[Site de formation principal],SitesFormations[Mail pour assiduité],"")</f>
        <v>cfa-ensuplr-upvd@umontpellier.fr</v>
      </c>
      <c r="G157" t="s">
        <v>140</v>
      </c>
      <c r="H157" t="str">
        <f>_xlfn.TEXTJOIN(" ",TRUE,
'Fiche formation'!$C$18,
_xlfn.SWITCH('Fiche formation'!$C$18,"DNO","2A","DE AUDIO","3A",
_xlfn.SWITCH('Fiche formation'!$C$15,"DEUST","2A","DSCG","2A","MASTER","2A","BUT","3A","DCG","3A","LG","3A","LP","3A","INGE","3A",""))
)</f>
        <v>M CHPS 2A</v>
      </c>
    </row>
    <row r="158" spans="1:8" x14ac:dyDescent="0.3">
      <c r="A158" s="1">
        <f t="shared" si="11"/>
        <v>46313</v>
      </c>
      <c r="B158" t="str">
        <f t="shared" si="8"/>
        <v/>
      </c>
      <c r="C158" t="str">
        <f t="shared" si="9"/>
        <v/>
      </c>
      <c r="D158" s="12" t="str" cm="1">
        <f t="array" ref="D158">_xlfn.LET(
    _xlpm.d, A158,
    _xlpm.debut, DATE(2026,8,1),
    _xlpm.m, DATEDIF(_xlpm.debut, _xlpm.d, "m"),
    _xlpm.col, 1 + _xlpm.m*3,
    _xlpm.dates, INDEX('Calendrier 2026-2027'!$C$13:$BC$43,,_xlpm.col),
    _xlpm.titres, INDEX('Calendrier 2026-2027'!$D$13:$BD$43,,_xlpm.col),
    _xlpm.r, _xlfn.XLOOKUP(_xlpm.d, _xlpm.dates, _xlpm.titres),
    IF(_xlpm.r=0,"",_xlpm.r)
)</f>
        <v/>
      </c>
      <c r="E158" t="str">
        <f t="shared" si="10"/>
        <v/>
      </c>
      <c r="F158" t="str">
        <f>_xlfn.XLOOKUP('Fiche formation'!$C$8,SitesFormations[Site de formation principal],SitesFormations[Mail pour assiduité],"")</f>
        <v>cfa-ensuplr-upvd@umontpellier.fr</v>
      </c>
      <c r="G158" t="s">
        <v>140</v>
      </c>
      <c r="H158" t="str">
        <f>_xlfn.TEXTJOIN(" ",TRUE,
'Fiche formation'!$C$18,
_xlfn.SWITCH('Fiche formation'!$C$18,"DNO","2A","DE AUDIO","3A",
_xlfn.SWITCH('Fiche formation'!$C$15,"DEUST","2A","DSCG","2A","MASTER","2A","BUT","3A","DCG","3A","LG","3A","LP","3A","INGE","3A",""))
)</f>
        <v>M CHPS 2A</v>
      </c>
    </row>
    <row r="159" spans="1:8" x14ac:dyDescent="0.3">
      <c r="A159" s="1">
        <f t="shared" si="11"/>
        <v>46313</v>
      </c>
      <c r="B159" t="str">
        <f t="shared" si="8"/>
        <v/>
      </c>
      <c r="C159" t="str">
        <f t="shared" si="9"/>
        <v/>
      </c>
      <c r="D159" s="12" t="str" cm="1">
        <f t="array" ref="D159">_xlfn.LET(
    _xlpm.d, A159,
    _xlpm.debut, DATE(2026,8,1),
    _xlpm.m, DATEDIF(_xlpm.debut, _xlpm.d, "m"),
    _xlpm.col, 1 + _xlpm.m*3,
    _xlpm.dates, INDEX('Calendrier 2026-2027'!$C$13:$BC$43,,_xlpm.col),
    _xlpm.titres, INDEX('Calendrier 2026-2027'!$D$13:$BD$43,,_xlpm.col),
    _xlpm.r, _xlfn.XLOOKUP(_xlpm.d, _xlpm.dates, _xlpm.titres),
    IF(_xlpm.r=0,"",_xlpm.r)
)</f>
        <v/>
      </c>
      <c r="E159" t="str">
        <f t="shared" si="10"/>
        <v/>
      </c>
      <c r="F159" t="str">
        <f>_xlfn.XLOOKUP('Fiche formation'!$C$8,SitesFormations[Site de formation principal],SitesFormations[Mail pour assiduité],"")</f>
        <v>cfa-ensuplr-upvd@umontpellier.fr</v>
      </c>
      <c r="G159" t="s">
        <v>140</v>
      </c>
      <c r="H159" t="str">
        <f>_xlfn.TEXTJOIN(" ",TRUE,
'Fiche formation'!$C$18,
_xlfn.SWITCH('Fiche formation'!$C$18,"DNO","2A","DE AUDIO","3A",
_xlfn.SWITCH('Fiche formation'!$C$15,"DEUST","2A","DSCG","2A","MASTER","2A","BUT","3A","DCG","3A","LG","3A","LP","3A","INGE","3A",""))
)</f>
        <v>M CHPS 2A</v>
      </c>
    </row>
    <row r="160" spans="1:8" x14ac:dyDescent="0.3">
      <c r="A160" s="1">
        <f t="shared" si="11"/>
        <v>46314</v>
      </c>
      <c r="B160" t="str">
        <f t="shared" si="8"/>
        <v>08:00</v>
      </c>
      <c r="C160" t="str">
        <f t="shared" si="9"/>
        <v>12:00</v>
      </c>
      <c r="D160" s="12" t="str" cm="1">
        <f t="array" ref="D160">_xlfn.LET(
    _xlpm.d, A160,
    _xlpm.debut, DATE(2026,8,1),
    _xlpm.m, DATEDIF(_xlpm.debut, _xlpm.d, "m"),
    _xlpm.col, 1 + _xlpm.m*3,
    _xlpm.dates, INDEX('Calendrier 2026-2027'!$C$13:$BC$43,,_xlpm.col),
    _xlpm.titres, INDEX('Calendrier 2026-2027'!$D$13:$BD$43,,_xlpm.col),
    _xlpm.r, _xlfn.XLOOKUP(_xlpm.d, _xlpm.dates, _xlpm.titres),
    IF(_xlpm.r=0,"",_xlpm.r)
)</f>
        <v>Centre</v>
      </c>
      <c r="E160">
        <f t="shared" si="10"/>
        <v>1</v>
      </c>
      <c r="F160" t="str">
        <f>_xlfn.XLOOKUP('Fiche formation'!$C$8,SitesFormations[Site de formation principal],SitesFormations[Mail pour assiduité],"")</f>
        <v>cfa-ensuplr-upvd@umontpellier.fr</v>
      </c>
      <c r="G160" t="s">
        <v>140</v>
      </c>
      <c r="H160" t="str">
        <f>_xlfn.TEXTJOIN(" ",TRUE,
'Fiche formation'!$C$18,
_xlfn.SWITCH('Fiche formation'!$C$18,"DNO","2A","DE AUDIO","3A",
_xlfn.SWITCH('Fiche formation'!$C$15,"DEUST","2A","DSCG","2A","MASTER","2A","BUT","3A","DCG","3A","LG","3A","LP","3A","INGE","3A",""))
)</f>
        <v>M CHPS 2A</v>
      </c>
    </row>
    <row r="161" spans="1:8" x14ac:dyDescent="0.3">
      <c r="A161" s="1">
        <f t="shared" si="11"/>
        <v>46314</v>
      </c>
      <c r="B161" t="str">
        <f t="shared" si="8"/>
        <v>14:00</v>
      </c>
      <c r="C161" t="str">
        <f t="shared" si="9"/>
        <v>17:00</v>
      </c>
      <c r="D161" s="12" t="str" cm="1">
        <f t="array" ref="D161">_xlfn.LET(
    _xlpm.d, A161,
    _xlpm.debut, DATE(2026,8,1),
    _xlpm.m, DATEDIF(_xlpm.debut, _xlpm.d, "m"),
    _xlpm.col, 1 + _xlpm.m*3,
    _xlpm.dates, INDEX('Calendrier 2026-2027'!$C$13:$BC$43,,_xlpm.col),
    _xlpm.titres, INDEX('Calendrier 2026-2027'!$D$13:$BD$43,,_xlpm.col),
    _xlpm.r, _xlfn.XLOOKUP(_xlpm.d, _xlpm.dates, _xlpm.titres),
    IF(_xlpm.r=0,"",_xlpm.r)
)</f>
        <v>Centre</v>
      </c>
      <c r="E161">
        <f t="shared" si="10"/>
        <v>1</v>
      </c>
      <c r="F161" t="str">
        <f>_xlfn.XLOOKUP('Fiche formation'!$C$8,SitesFormations[Site de formation principal],SitesFormations[Mail pour assiduité],"")</f>
        <v>cfa-ensuplr-upvd@umontpellier.fr</v>
      </c>
      <c r="G161" t="s">
        <v>140</v>
      </c>
      <c r="H161" t="str">
        <f>_xlfn.TEXTJOIN(" ",TRUE,
'Fiche formation'!$C$18,
_xlfn.SWITCH('Fiche formation'!$C$18,"DNO","2A","DE AUDIO","3A",
_xlfn.SWITCH('Fiche formation'!$C$15,"DEUST","2A","DSCG","2A","MASTER","2A","BUT","3A","DCG","3A","LG","3A","LP","3A","INGE","3A",""))
)</f>
        <v>M CHPS 2A</v>
      </c>
    </row>
    <row r="162" spans="1:8" x14ac:dyDescent="0.3">
      <c r="A162" s="1">
        <f t="shared" si="11"/>
        <v>46315</v>
      </c>
      <c r="B162" t="str">
        <f t="shared" si="8"/>
        <v>08:00</v>
      </c>
      <c r="C162" t="str">
        <f t="shared" si="9"/>
        <v>12:00</v>
      </c>
      <c r="D162" s="12" t="str" cm="1">
        <f t="array" ref="D162">_xlfn.LET(
    _xlpm.d, A162,
    _xlpm.debut, DATE(2026,8,1),
    _xlpm.m, DATEDIF(_xlpm.debut, _xlpm.d, "m"),
    _xlpm.col, 1 + _xlpm.m*3,
    _xlpm.dates, INDEX('Calendrier 2026-2027'!$C$13:$BC$43,,_xlpm.col),
    _xlpm.titres, INDEX('Calendrier 2026-2027'!$D$13:$BD$43,,_xlpm.col),
    _xlpm.r, _xlfn.XLOOKUP(_xlpm.d, _xlpm.dates, _xlpm.titres),
    IF(_xlpm.r=0,"",_xlpm.r)
)</f>
        <v>Centre</v>
      </c>
      <c r="E162">
        <f t="shared" si="10"/>
        <v>1</v>
      </c>
      <c r="F162" t="str">
        <f>_xlfn.XLOOKUP('Fiche formation'!$C$8,SitesFormations[Site de formation principal],SitesFormations[Mail pour assiduité],"")</f>
        <v>cfa-ensuplr-upvd@umontpellier.fr</v>
      </c>
      <c r="G162" t="s">
        <v>140</v>
      </c>
      <c r="H162" t="str">
        <f>_xlfn.TEXTJOIN(" ",TRUE,
'Fiche formation'!$C$18,
_xlfn.SWITCH('Fiche formation'!$C$18,"DNO","2A","DE AUDIO","3A",
_xlfn.SWITCH('Fiche formation'!$C$15,"DEUST","2A","DSCG","2A","MASTER","2A","BUT","3A","DCG","3A","LG","3A","LP","3A","INGE","3A",""))
)</f>
        <v>M CHPS 2A</v>
      </c>
    </row>
    <row r="163" spans="1:8" x14ac:dyDescent="0.3">
      <c r="A163" s="1">
        <f t="shared" si="11"/>
        <v>46315</v>
      </c>
      <c r="B163" t="str">
        <f t="shared" si="8"/>
        <v>14:00</v>
      </c>
      <c r="C163" t="str">
        <f t="shared" si="9"/>
        <v>17:00</v>
      </c>
      <c r="D163" s="12" t="str" cm="1">
        <f t="array" ref="D163">_xlfn.LET(
    _xlpm.d, A163,
    _xlpm.debut, DATE(2026,8,1),
    _xlpm.m, DATEDIF(_xlpm.debut, _xlpm.d, "m"),
    _xlpm.col, 1 + _xlpm.m*3,
    _xlpm.dates, INDEX('Calendrier 2026-2027'!$C$13:$BC$43,,_xlpm.col),
    _xlpm.titres, INDEX('Calendrier 2026-2027'!$D$13:$BD$43,,_xlpm.col),
    _xlpm.r, _xlfn.XLOOKUP(_xlpm.d, _xlpm.dates, _xlpm.titres),
    IF(_xlpm.r=0,"",_xlpm.r)
)</f>
        <v>Centre</v>
      </c>
      <c r="E163">
        <f t="shared" si="10"/>
        <v>1</v>
      </c>
      <c r="F163" t="str">
        <f>_xlfn.XLOOKUP('Fiche formation'!$C$8,SitesFormations[Site de formation principal],SitesFormations[Mail pour assiduité],"")</f>
        <v>cfa-ensuplr-upvd@umontpellier.fr</v>
      </c>
      <c r="G163" t="s">
        <v>140</v>
      </c>
      <c r="H163" t="str">
        <f>_xlfn.TEXTJOIN(" ",TRUE,
'Fiche formation'!$C$18,
_xlfn.SWITCH('Fiche formation'!$C$18,"DNO","2A","DE AUDIO","3A",
_xlfn.SWITCH('Fiche formation'!$C$15,"DEUST","2A","DSCG","2A","MASTER","2A","BUT","3A","DCG","3A","LG","3A","LP","3A","INGE","3A",""))
)</f>
        <v>M CHPS 2A</v>
      </c>
    </row>
    <row r="164" spans="1:8" x14ac:dyDescent="0.3">
      <c r="A164" s="1">
        <f t="shared" si="11"/>
        <v>46316</v>
      </c>
      <c r="B164" t="str">
        <f t="shared" si="8"/>
        <v>08:00</v>
      </c>
      <c r="C164" t="str">
        <f t="shared" si="9"/>
        <v>12:00</v>
      </c>
      <c r="D164" s="12" t="str" cm="1">
        <f t="array" ref="D164">_xlfn.LET(
    _xlpm.d, A164,
    _xlpm.debut, DATE(2026,8,1),
    _xlpm.m, DATEDIF(_xlpm.debut, _xlpm.d, "m"),
    _xlpm.col, 1 + _xlpm.m*3,
    _xlpm.dates, INDEX('Calendrier 2026-2027'!$C$13:$BC$43,,_xlpm.col),
    _xlpm.titres, INDEX('Calendrier 2026-2027'!$D$13:$BD$43,,_xlpm.col),
    _xlpm.r, _xlfn.XLOOKUP(_xlpm.d, _xlpm.dates, _xlpm.titres),
    IF(_xlpm.r=0,"",_xlpm.r)
)</f>
        <v>Centre</v>
      </c>
      <c r="E164">
        <f t="shared" si="10"/>
        <v>1</v>
      </c>
      <c r="F164" t="str">
        <f>_xlfn.XLOOKUP('Fiche formation'!$C$8,SitesFormations[Site de formation principal],SitesFormations[Mail pour assiduité],"")</f>
        <v>cfa-ensuplr-upvd@umontpellier.fr</v>
      </c>
      <c r="G164" t="s">
        <v>140</v>
      </c>
      <c r="H164" t="str">
        <f>_xlfn.TEXTJOIN(" ",TRUE,
'Fiche formation'!$C$18,
_xlfn.SWITCH('Fiche formation'!$C$18,"DNO","2A","DE AUDIO","3A",
_xlfn.SWITCH('Fiche formation'!$C$15,"DEUST","2A","DSCG","2A","MASTER","2A","BUT","3A","DCG","3A","LG","3A","LP","3A","INGE","3A",""))
)</f>
        <v>M CHPS 2A</v>
      </c>
    </row>
    <row r="165" spans="1:8" x14ac:dyDescent="0.3">
      <c r="A165" s="1">
        <f t="shared" si="11"/>
        <v>46316</v>
      </c>
      <c r="B165" t="str">
        <f t="shared" si="8"/>
        <v>14:00</v>
      </c>
      <c r="C165" t="str">
        <f t="shared" si="9"/>
        <v>17:00</v>
      </c>
      <c r="D165" s="12" t="str" cm="1">
        <f t="array" ref="D165">_xlfn.LET(
    _xlpm.d, A165,
    _xlpm.debut, DATE(2026,8,1),
    _xlpm.m, DATEDIF(_xlpm.debut, _xlpm.d, "m"),
    _xlpm.col, 1 + _xlpm.m*3,
    _xlpm.dates, INDEX('Calendrier 2026-2027'!$C$13:$BC$43,,_xlpm.col),
    _xlpm.titres, INDEX('Calendrier 2026-2027'!$D$13:$BD$43,,_xlpm.col),
    _xlpm.r, _xlfn.XLOOKUP(_xlpm.d, _xlpm.dates, _xlpm.titres),
    IF(_xlpm.r=0,"",_xlpm.r)
)</f>
        <v>Centre</v>
      </c>
      <c r="E165">
        <f t="shared" si="10"/>
        <v>1</v>
      </c>
      <c r="F165" t="str">
        <f>_xlfn.XLOOKUP('Fiche formation'!$C$8,SitesFormations[Site de formation principal],SitesFormations[Mail pour assiduité],"")</f>
        <v>cfa-ensuplr-upvd@umontpellier.fr</v>
      </c>
      <c r="G165" t="s">
        <v>140</v>
      </c>
      <c r="H165" t="str">
        <f>_xlfn.TEXTJOIN(" ",TRUE,
'Fiche formation'!$C$18,
_xlfn.SWITCH('Fiche formation'!$C$18,"DNO","2A","DE AUDIO","3A",
_xlfn.SWITCH('Fiche formation'!$C$15,"DEUST","2A","DSCG","2A","MASTER","2A","BUT","3A","DCG","3A","LG","3A","LP","3A","INGE","3A",""))
)</f>
        <v>M CHPS 2A</v>
      </c>
    </row>
    <row r="166" spans="1:8" x14ac:dyDescent="0.3">
      <c r="A166" s="1">
        <f t="shared" si="11"/>
        <v>46317</v>
      </c>
      <c r="B166" t="str">
        <f t="shared" si="8"/>
        <v>08:00</v>
      </c>
      <c r="C166" t="str">
        <f t="shared" si="9"/>
        <v>12:00</v>
      </c>
      <c r="D166" s="12" t="str" cm="1">
        <f t="array" ref="D166">_xlfn.LET(
    _xlpm.d, A166,
    _xlpm.debut, DATE(2026,8,1),
    _xlpm.m, DATEDIF(_xlpm.debut, _xlpm.d, "m"),
    _xlpm.col, 1 + _xlpm.m*3,
    _xlpm.dates, INDEX('Calendrier 2026-2027'!$C$13:$BC$43,,_xlpm.col),
    _xlpm.titres, INDEX('Calendrier 2026-2027'!$D$13:$BD$43,,_xlpm.col),
    _xlpm.r, _xlfn.XLOOKUP(_xlpm.d, _xlpm.dates, _xlpm.titres),
    IF(_xlpm.r=0,"",_xlpm.r)
)</f>
        <v>Centre</v>
      </c>
      <c r="E166">
        <f t="shared" si="10"/>
        <v>1</v>
      </c>
      <c r="F166" t="str">
        <f>_xlfn.XLOOKUP('Fiche formation'!$C$8,SitesFormations[Site de formation principal],SitesFormations[Mail pour assiduité],"")</f>
        <v>cfa-ensuplr-upvd@umontpellier.fr</v>
      </c>
      <c r="G166" t="s">
        <v>140</v>
      </c>
      <c r="H166" t="str">
        <f>_xlfn.TEXTJOIN(" ",TRUE,
'Fiche formation'!$C$18,
_xlfn.SWITCH('Fiche formation'!$C$18,"DNO","2A","DE AUDIO","3A",
_xlfn.SWITCH('Fiche formation'!$C$15,"DEUST","2A","DSCG","2A","MASTER","2A","BUT","3A","DCG","3A","LG","3A","LP","3A","INGE","3A",""))
)</f>
        <v>M CHPS 2A</v>
      </c>
    </row>
    <row r="167" spans="1:8" x14ac:dyDescent="0.3">
      <c r="A167" s="1">
        <f t="shared" si="11"/>
        <v>46317</v>
      </c>
      <c r="B167" t="str">
        <f t="shared" si="8"/>
        <v>14:00</v>
      </c>
      <c r="C167" t="str">
        <f t="shared" si="9"/>
        <v>17:00</v>
      </c>
      <c r="D167" s="12" t="str" cm="1">
        <f t="array" ref="D167">_xlfn.LET(
    _xlpm.d, A167,
    _xlpm.debut, DATE(2026,8,1),
    _xlpm.m, DATEDIF(_xlpm.debut, _xlpm.d, "m"),
    _xlpm.col, 1 + _xlpm.m*3,
    _xlpm.dates, INDEX('Calendrier 2026-2027'!$C$13:$BC$43,,_xlpm.col),
    _xlpm.titres, INDEX('Calendrier 2026-2027'!$D$13:$BD$43,,_xlpm.col),
    _xlpm.r, _xlfn.XLOOKUP(_xlpm.d, _xlpm.dates, _xlpm.titres),
    IF(_xlpm.r=0,"",_xlpm.r)
)</f>
        <v>Centre</v>
      </c>
      <c r="E167">
        <f t="shared" si="10"/>
        <v>1</v>
      </c>
      <c r="F167" t="str">
        <f>_xlfn.XLOOKUP('Fiche formation'!$C$8,SitesFormations[Site de formation principal],SitesFormations[Mail pour assiduité],"")</f>
        <v>cfa-ensuplr-upvd@umontpellier.fr</v>
      </c>
      <c r="G167" t="s">
        <v>140</v>
      </c>
      <c r="H167" t="str">
        <f>_xlfn.TEXTJOIN(" ",TRUE,
'Fiche formation'!$C$18,
_xlfn.SWITCH('Fiche formation'!$C$18,"DNO","2A","DE AUDIO","3A",
_xlfn.SWITCH('Fiche formation'!$C$15,"DEUST","2A","DSCG","2A","MASTER","2A","BUT","3A","DCG","3A","LG","3A","LP","3A","INGE","3A",""))
)</f>
        <v>M CHPS 2A</v>
      </c>
    </row>
    <row r="168" spans="1:8" x14ac:dyDescent="0.3">
      <c r="A168" s="1">
        <f t="shared" si="11"/>
        <v>46318</v>
      </c>
      <c r="B168" t="str">
        <f t="shared" si="8"/>
        <v>08:00</v>
      </c>
      <c r="C168" t="str">
        <f t="shared" si="9"/>
        <v>12:00</v>
      </c>
      <c r="D168" s="12" t="str" cm="1">
        <f t="array" ref="D168">_xlfn.LET(
    _xlpm.d, A168,
    _xlpm.debut, DATE(2026,8,1),
    _xlpm.m, DATEDIF(_xlpm.debut, _xlpm.d, "m"),
    _xlpm.col, 1 + _xlpm.m*3,
    _xlpm.dates, INDEX('Calendrier 2026-2027'!$C$13:$BC$43,,_xlpm.col),
    _xlpm.titres, INDEX('Calendrier 2026-2027'!$D$13:$BD$43,,_xlpm.col),
    _xlpm.r, _xlfn.XLOOKUP(_xlpm.d, _xlpm.dates, _xlpm.titres),
    IF(_xlpm.r=0,"",_xlpm.r)
)</f>
        <v>Centre</v>
      </c>
      <c r="E168">
        <f t="shared" si="10"/>
        <v>1</v>
      </c>
      <c r="F168" t="str">
        <f>_xlfn.XLOOKUP('Fiche formation'!$C$8,SitesFormations[Site de formation principal],SitesFormations[Mail pour assiduité],"")</f>
        <v>cfa-ensuplr-upvd@umontpellier.fr</v>
      </c>
      <c r="G168" t="s">
        <v>140</v>
      </c>
      <c r="H168" t="str">
        <f>_xlfn.TEXTJOIN(" ",TRUE,
'Fiche formation'!$C$18,
_xlfn.SWITCH('Fiche formation'!$C$18,"DNO","2A","DE AUDIO","3A",
_xlfn.SWITCH('Fiche formation'!$C$15,"DEUST","2A","DSCG","2A","MASTER","2A","BUT","3A","DCG","3A","LG","3A","LP","3A","INGE","3A",""))
)</f>
        <v>M CHPS 2A</v>
      </c>
    </row>
    <row r="169" spans="1:8" x14ac:dyDescent="0.3">
      <c r="A169" s="1">
        <f t="shared" si="11"/>
        <v>46318</v>
      </c>
      <c r="B169" t="str">
        <f t="shared" si="8"/>
        <v>14:00</v>
      </c>
      <c r="C169" t="str">
        <f t="shared" si="9"/>
        <v>17:00</v>
      </c>
      <c r="D169" s="12" t="str" cm="1">
        <f t="array" ref="D169">_xlfn.LET(
    _xlpm.d, A169,
    _xlpm.debut, DATE(2026,8,1),
    _xlpm.m, DATEDIF(_xlpm.debut, _xlpm.d, "m"),
    _xlpm.col, 1 + _xlpm.m*3,
    _xlpm.dates, INDEX('Calendrier 2026-2027'!$C$13:$BC$43,,_xlpm.col),
    _xlpm.titres, INDEX('Calendrier 2026-2027'!$D$13:$BD$43,,_xlpm.col),
    _xlpm.r, _xlfn.XLOOKUP(_xlpm.d, _xlpm.dates, _xlpm.titres),
    IF(_xlpm.r=0,"",_xlpm.r)
)</f>
        <v>Centre</v>
      </c>
      <c r="E169">
        <f t="shared" si="10"/>
        <v>1</v>
      </c>
      <c r="F169" t="str">
        <f>_xlfn.XLOOKUP('Fiche formation'!$C$8,SitesFormations[Site de formation principal],SitesFormations[Mail pour assiduité],"")</f>
        <v>cfa-ensuplr-upvd@umontpellier.fr</v>
      </c>
      <c r="G169" t="s">
        <v>140</v>
      </c>
      <c r="H169" t="str">
        <f>_xlfn.TEXTJOIN(" ",TRUE,
'Fiche formation'!$C$18,
_xlfn.SWITCH('Fiche formation'!$C$18,"DNO","2A","DE AUDIO","3A",
_xlfn.SWITCH('Fiche formation'!$C$15,"DEUST","2A","DSCG","2A","MASTER","2A","BUT","3A","DCG","3A","LG","3A","LP","3A","INGE","3A",""))
)</f>
        <v>M CHPS 2A</v>
      </c>
    </row>
    <row r="170" spans="1:8" x14ac:dyDescent="0.3">
      <c r="A170" s="1">
        <f t="shared" si="11"/>
        <v>46319</v>
      </c>
      <c r="B170" t="str">
        <f t="shared" si="8"/>
        <v/>
      </c>
      <c r="C170" t="str">
        <f t="shared" si="9"/>
        <v/>
      </c>
      <c r="D170" s="12" t="str" cm="1">
        <f t="array" ref="D170">_xlfn.LET(
    _xlpm.d, A170,
    _xlpm.debut, DATE(2026,8,1),
    _xlpm.m, DATEDIF(_xlpm.debut, _xlpm.d, "m"),
    _xlpm.col, 1 + _xlpm.m*3,
    _xlpm.dates, INDEX('Calendrier 2026-2027'!$C$13:$BC$43,,_xlpm.col),
    _xlpm.titres, INDEX('Calendrier 2026-2027'!$D$13:$BD$43,,_xlpm.col),
    _xlpm.r, _xlfn.XLOOKUP(_xlpm.d, _xlpm.dates, _xlpm.titres),
    IF(_xlpm.r=0,"",_xlpm.r)
)</f>
        <v/>
      </c>
      <c r="E170" t="str">
        <f t="shared" si="10"/>
        <v/>
      </c>
      <c r="F170" t="str">
        <f>_xlfn.XLOOKUP('Fiche formation'!$C$8,SitesFormations[Site de formation principal],SitesFormations[Mail pour assiduité],"")</f>
        <v>cfa-ensuplr-upvd@umontpellier.fr</v>
      </c>
      <c r="G170" t="s">
        <v>140</v>
      </c>
      <c r="H170" t="str">
        <f>_xlfn.TEXTJOIN(" ",TRUE,
'Fiche formation'!$C$18,
_xlfn.SWITCH('Fiche formation'!$C$18,"DNO","2A","DE AUDIO","3A",
_xlfn.SWITCH('Fiche formation'!$C$15,"DEUST","2A","DSCG","2A","MASTER","2A","BUT","3A","DCG","3A","LG","3A","LP","3A","INGE","3A",""))
)</f>
        <v>M CHPS 2A</v>
      </c>
    </row>
    <row r="171" spans="1:8" x14ac:dyDescent="0.3">
      <c r="A171" s="1">
        <f t="shared" si="11"/>
        <v>46319</v>
      </c>
      <c r="B171" t="str">
        <f t="shared" si="8"/>
        <v/>
      </c>
      <c r="C171" t="str">
        <f t="shared" si="9"/>
        <v/>
      </c>
      <c r="D171" s="12" t="str" cm="1">
        <f t="array" ref="D171">_xlfn.LET(
    _xlpm.d, A171,
    _xlpm.debut, DATE(2026,8,1),
    _xlpm.m, DATEDIF(_xlpm.debut, _xlpm.d, "m"),
    _xlpm.col, 1 + _xlpm.m*3,
    _xlpm.dates, INDEX('Calendrier 2026-2027'!$C$13:$BC$43,,_xlpm.col),
    _xlpm.titres, INDEX('Calendrier 2026-2027'!$D$13:$BD$43,,_xlpm.col),
    _xlpm.r, _xlfn.XLOOKUP(_xlpm.d, _xlpm.dates, _xlpm.titres),
    IF(_xlpm.r=0,"",_xlpm.r)
)</f>
        <v/>
      </c>
      <c r="E171" t="str">
        <f t="shared" si="10"/>
        <v/>
      </c>
      <c r="F171" t="str">
        <f>_xlfn.XLOOKUP('Fiche formation'!$C$8,SitesFormations[Site de formation principal],SitesFormations[Mail pour assiduité],"")</f>
        <v>cfa-ensuplr-upvd@umontpellier.fr</v>
      </c>
      <c r="G171" t="s">
        <v>140</v>
      </c>
      <c r="H171" t="str">
        <f>_xlfn.TEXTJOIN(" ",TRUE,
'Fiche formation'!$C$18,
_xlfn.SWITCH('Fiche formation'!$C$18,"DNO","2A","DE AUDIO","3A",
_xlfn.SWITCH('Fiche formation'!$C$15,"DEUST","2A","DSCG","2A","MASTER","2A","BUT","3A","DCG","3A","LG","3A","LP","3A","INGE","3A",""))
)</f>
        <v>M CHPS 2A</v>
      </c>
    </row>
    <row r="172" spans="1:8" x14ac:dyDescent="0.3">
      <c r="A172" s="1">
        <f t="shared" si="11"/>
        <v>46320</v>
      </c>
      <c r="B172" t="str">
        <f t="shared" si="8"/>
        <v/>
      </c>
      <c r="C172" t="str">
        <f t="shared" si="9"/>
        <v/>
      </c>
      <c r="D172" s="12" t="str" cm="1">
        <f t="array" ref="D172">_xlfn.LET(
    _xlpm.d, A172,
    _xlpm.debut, DATE(2026,8,1),
    _xlpm.m, DATEDIF(_xlpm.debut, _xlpm.d, "m"),
    _xlpm.col, 1 + _xlpm.m*3,
    _xlpm.dates, INDEX('Calendrier 2026-2027'!$C$13:$BC$43,,_xlpm.col),
    _xlpm.titres, INDEX('Calendrier 2026-2027'!$D$13:$BD$43,,_xlpm.col),
    _xlpm.r, _xlfn.XLOOKUP(_xlpm.d, _xlpm.dates, _xlpm.titres),
    IF(_xlpm.r=0,"",_xlpm.r)
)</f>
        <v/>
      </c>
      <c r="E172" t="str">
        <f t="shared" si="10"/>
        <v/>
      </c>
      <c r="F172" t="str">
        <f>_xlfn.XLOOKUP('Fiche formation'!$C$8,SitesFormations[Site de formation principal],SitesFormations[Mail pour assiduité],"")</f>
        <v>cfa-ensuplr-upvd@umontpellier.fr</v>
      </c>
      <c r="G172" t="s">
        <v>140</v>
      </c>
      <c r="H172" t="str">
        <f>_xlfn.TEXTJOIN(" ",TRUE,
'Fiche formation'!$C$18,
_xlfn.SWITCH('Fiche formation'!$C$18,"DNO","2A","DE AUDIO","3A",
_xlfn.SWITCH('Fiche formation'!$C$15,"DEUST","2A","DSCG","2A","MASTER","2A","BUT","3A","DCG","3A","LG","3A","LP","3A","INGE","3A",""))
)</f>
        <v>M CHPS 2A</v>
      </c>
    </row>
    <row r="173" spans="1:8" x14ac:dyDescent="0.3">
      <c r="A173" s="1">
        <f t="shared" si="11"/>
        <v>46320</v>
      </c>
      <c r="B173" t="str">
        <f t="shared" si="8"/>
        <v/>
      </c>
      <c r="C173" t="str">
        <f t="shared" si="9"/>
        <v/>
      </c>
      <c r="D173" s="12" t="str" cm="1">
        <f t="array" ref="D173">_xlfn.LET(
    _xlpm.d, A173,
    _xlpm.debut, DATE(2026,8,1),
    _xlpm.m, DATEDIF(_xlpm.debut, _xlpm.d, "m"),
    _xlpm.col, 1 + _xlpm.m*3,
    _xlpm.dates, INDEX('Calendrier 2026-2027'!$C$13:$BC$43,,_xlpm.col),
    _xlpm.titres, INDEX('Calendrier 2026-2027'!$D$13:$BD$43,,_xlpm.col),
    _xlpm.r, _xlfn.XLOOKUP(_xlpm.d, _xlpm.dates, _xlpm.titres),
    IF(_xlpm.r=0,"",_xlpm.r)
)</f>
        <v/>
      </c>
      <c r="E173" t="str">
        <f t="shared" si="10"/>
        <v/>
      </c>
      <c r="F173" t="str">
        <f>_xlfn.XLOOKUP('Fiche formation'!$C$8,SitesFormations[Site de formation principal],SitesFormations[Mail pour assiduité],"")</f>
        <v>cfa-ensuplr-upvd@umontpellier.fr</v>
      </c>
      <c r="G173" t="s">
        <v>140</v>
      </c>
      <c r="H173" t="str">
        <f>_xlfn.TEXTJOIN(" ",TRUE,
'Fiche formation'!$C$18,
_xlfn.SWITCH('Fiche formation'!$C$18,"DNO","2A","DE AUDIO","3A",
_xlfn.SWITCH('Fiche formation'!$C$15,"DEUST","2A","DSCG","2A","MASTER","2A","BUT","3A","DCG","3A","LG","3A","LP","3A","INGE","3A",""))
)</f>
        <v>M CHPS 2A</v>
      </c>
    </row>
    <row r="174" spans="1:8" x14ac:dyDescent="0.3">
      <c r="A174" s="1">
        <f t="shared" si="11"/>
        <v>46321</v>
      </c>
      <c r="B174" t="str">
        <f t="shared" si="8"/>
        <v>08:00</v>
      </c>
      <c r="C174" t="str">
        <f t="shared" si="9"/>
        <v>12:00</v>
      </c>
      <c r="D174" s="12" t="str" cm="1">
        <f t="array" ref="D174">_xlfn.LET(
    _xlpm.d, A174,
    _xlpm.debut, DATE(2026,8,1),
    _xlpm.m, DATEDIF(_xlpm.debut, _xlpm.d, "m"),
    _xlpm.col, 1 + _xlpm.m*3,
    _xlpm.dates, INDEX('Calendrier 2026-2027'!$C$13:$BC$43,,_xlpm.col),
    _xlpm.titres, INDEX('Calendrier 2026-2027'!$D$13:$BD$43,,_xlpm.col),
    _xlpm.r, _xlfn.XLOOKUP(_xlpm.d, _xlpm.dates, _xlpm.titres),
    IF(_xlpm.r=0,"",_xlpm.r)
)</f>
        <v>Entreprise</v>
      </c>
      <c r="E174">
        <f t="shared" si="10"/>
        <v>0</v>
      </c>
      <c r="F174" t="str">
        <f>_xlfn.XLOOKUP('Fiche formation'!$C$8,SitesFormations[Site de formation principal],SitesFormations[Mail pour assiduité],"")</f>
        <v>cfa-ensuplr-upvd@umontpellier.fr</v>
      </c>
      <c r="G174" t="s">
        <v>140</v>
      </c>
      <c r="H174" t="str">
        <f>_xlfn.TEXTJOIN(" ",TRUE,
'Fiche formation'!$C$18,
_xlfn.SWITCH('Fiche formation'!$C$18,"DNO","2A","DE AUDIO","3A",
_xlfn.SWITCH('Fiche formation'!$C$15,"DEUST","2A","DSCG","2A","MASTER","2A","BUT","3A","DCG","3A","LG","3A","LP","3A","INGE","3A",""))
)</f>
        <v>M CHPS 2A</v>
      </c>
    </row>
    <row r="175" spans="1:8" x14ac:dyDescent="0.3">
      <c r="A175" s="1">
        <f t="shared" si="11"/>
        <v>46321</v>
      </c>
      <c r="B175" t="str">
        <f t="shared" si="8"/>
        <v>14:00</v>
      </c>
      <c r="C175" t="str">
        <f t="shared" si="9"/>
        <v>17:00</v>
      </c>
      <c r="D175" s="12" t="str" cm="1">
        <f t="array" ref="D175">_xlfn.LET(
    _xlpm.d, A175,
    _xlpm.debut, DATE(2026,8,1),
    _xlpm.m, DATEDIF(_xlpm.debut, _xlpm.d, "m"),
    _xlpm.col, 1 + _xlpm.m*3,
    _xlpm.dates, INDEX('Calendrier 2026-2027'!$C$13:$BC$43,,_xlpm.col),
    _xlpm.titres, INDEX('Calendrier 2026-2027'!$D$13:$BD$43,,_xlpm.col),
    _xlpm.r, _xlfn.XLOOKUP(_xlpm.d, _xlpm.dates, _xlpm.titres),
    IF(_xlpm.r=0,"",_xlpm.r)
)</f>
        <v>Entreprise</v>
      </c>
      <c r="E175">
        <f t="shared" si="10"/>
        <v>0</v>
      </c>
      <c r="F175" t="str">
        <f>_xlfn.XLOOKUP('Fiche formation'!$C$8,SitesFormations[Site de formation principal],SitesFormations[Mail pour assiduité],"")</f>
        <v>cfa-ensuplr-upvd@umontpellier.fr</v>
      </c>
      <c r="G175" t="s">
        <v>140</v>
      </c>
      <c r="H175" t="str">
        <f>_xlfn.TEXTJOIN(" ",TRUE,
'Fiche formation'!$C$18,
_xlfn.SWITCH('Fiche formation'!$C$18,"DNO","2A","DE AUDIO","3A",
_xlfn.SWITCH('Fiche formation'!$C$15,"DEUST","2A","DSCG","2A","MASTER","2A","BUT","3A","DCG","3A","LG","3A","LP","3A","INGE","3A",""))
)</f>
        <v>M CHPS 2A</v>
      </c>
    </row>
    <row r="176" spans="1:8" x14ac:dyDescent="0.3">
      <c r="A176" s="1">
        <f t="shared" si="11"/>
        <v>46322</v>
      </c>
      <c r="B176" t="str">
        <f t="shared" si="8"/>
        <v>08:00</v>
      </c>
      <c r="C176" t="str">
        <f t="shared" si="9"/>
        <v>12:00</v>
      </c>
      <c r="D176" s="12" t="str" cm="1">
        <f t="array" ref="D176">_xlfn.LET(
    _xlpm.d, A176,
    _xlpm.debut, DATE(2026,8,1),
    _xlpm.m, DATEDIF(_xlpm.debut, _xlpm.d, "m"),
    _xlpm.col, 1 + _xlpm.m*3,
    _xlpm.dates, INDEX('Calendrier 2026-2027'!$C$13:$BC$43,,_xlpm.col),
    _xlpm.titres, INDEX('Calendrier 2026-2027'!$D$13:$BD$43,,_xlpm.col),
    _xlpm.r, _xlfn.XLOOKUP(_xlpm.d, _xlpm.dates, _xlpm.titres),
    IF(_xlpm.r=0,"",_xlpm.r)
)</f>
        <v>Entreprise</v>
      </c>
      <c r="E176">
        <f t="shared" si="10"/>
        <v>0</v>
      </c>
      <c r="F176" t="str">
        <f>_xlfn.XLOOKUP('Fiche formation'!$C$8,SitesFormations[Site de formation principal],SitesFormations[Mail pour assiduité],"")</f>
        <v>cfa-ensuplr-upvd@umontpellier.fr</v>
      </c>
      <c r="G176" t="s">
        <v>140</v>
      </c>
      <c r="H176" t="str">
        <f>_xlfn.TEXTJOIN(" ",TRUE,
'Fiche formation'!$C$18,
_xlfn.SWITCH('Fiche formation'!$C$18,"DNO","2A","DE AUDIO","3A",
_xlfn.SWITCH('Fiche formation'!$C$15,"DEUST","2A","DSCG","2A","MASTER","2A","BUT","3A","DCG","3A","LG","3A","LP","3A","INGE","3A",""))
)</f>
        <v>M CHPS 2A</v>
      </c>
    </row>
    <row r="177" spans="1:8" x14ac:dyDescent="0.3">
      <c r="A177" s="1">
        <f t="shared" si="11"/>
        <v>46322</v>
      </c>
      <c r="B177" t="str">
        <f t="shared" si="8"/>
        <v>14:00</v>
      </c>
      <c r="C177" t="str">
        <f t="shared" si="9"/>
        <v>17:00</v>
      </c>
      <c r="D177" s="12" t="str" cm="1">
        <f t="array" ref="D177">_xlfn.LET(
    _xlpm.d, A177,
    _xlpm.debut, DATE(2026,8,1),
    _xlpm.m, DATEDIF(_xlpm.debut, _xlpm.d, "m"),
    _xlpm.col, 1 + _xlpm.m*3,
    _xlpm.dates, INDEX('Calendrier 2026-2027'!$C$13:$BC$43,,_xlpm.col),
    _xlpm.titres, INDEX('Calendrier 2026-2027'!$D$13:$BD$43,,_xlpm.col),
    _xlpm.r, _xlfn.XLOOKUP(_xlpm.d, _xlpm.dates, _xlpm.titres),
    IF(_xlpm.r=0,"",_xlpm.r)
)</f>
        <v>Entreprise</v>
      </c>
      <c r="E177">
        <f t="shared" si="10"/>
        <v>0</v>
      </c>
      <c r="F177" t="str">
        <f>_xlfn.XLOOKUP('Fiche formation'!$C$8,SitesFormations[Site de formation principal],SitesFormations[Mail pour assiduité],"")</f>
        <v>cfa-ensuplr-upvd@umontpellier.fr</v>
      </c>
      <c r="G177" t="s">
        <v>140</v>
      </c>
      <c r="H177" t="str">
        <f>_xlfn.TEXTJOIN(" ",TRUE,
'Fiche formation'!$C$18,
_xlfn.SWITCH('Fiche formation'!$C$18,"DNO","2A","DE AUDIO","3A",
_xlfn.SWITCH('Fiche formation'!$C$15,"DEUST","2A","DSCG","2A","MASTER","2A","BUT","3A","DCG","3A","LG","3A","LP","3A","INGE","3A",""))
)</f>
        <v>M CHPS 2A</v>
      </c>
    </row>
    <row r="178" spans="1:8" x14ac:dyDescent="0.3">
      <c r="A178" s="1">
        <f t="shared" si="11"/>
        <v>46323</v>
      </c>
      <c r="B178" t="str">
        <f t="shared" si="8"/>
        <v>08:00</v>
      </c>
      <c r="C178" t="str">
        <f t="shared" si="9"/>
        <v>12:00</v>
      </c>
      <c r="D178" s="12" t="str" cm="1">
        <f t="array" ref="D178">_xlfn.LET(
    _xlpm.d, A178,
    _xlpm.debut, DATE(2026,8,1),
    _xlpm.m, DATEDIF(_xlpm.debut, _xlpm.d, "m"),
    _xlpm.col, 1 + _xlpm.m*3,
    _xlpm.dates, INDEX('Calendrier 2026-2027'!$C$13:$BC$43,,_xlpm.col),
    _xlpm.titres, INDEX('Calendrier 2026-2027'!$D$13:$BD$43,,_xlpm.col),
    _xlpm.r, _xlfn.XLOOKUP(_xlpm.d, _xlpm.dates, _xlpm.titres),
    IF(_xlpm.r=0,"",_xlpm.r)
)</f>
        <v>Entreprise</v>
      </c>
      <c r="E178">
        <f t="shared" si="10"/>
        <v>0</v>
      </c>
      <c r="F178" t="str">
        <f>_xlfn.XLOOKUP('Fiche formation'!$C$8,SitesFormations[Site de formation principal],SitesFormations[Mail pour assiduité],"")</f>
        <v>cfa-ensuplr-upvd@umontpellier.fr</v>
      </c>
      <c r="G178" t="s">
        <v>140</v>
      </c>
      <c r="H178" t="str">
        <f>_xlfn.TEXTJOIN(" ",TRUE,
'Fiche formation'!$C$18,
_xlfn.SWITCH('Fiche formation'!$C$18,"DNO","2A","DE AUDIO","3A",
_xlfn.SWITCH('Fiche formation'!$C$15,"DEUST","2A","DSCG","2A","MASTER","2A","BUT","3A","DCG","3A","LG","3A","LP","3A","INGE","3A",""))
)</f>
        <v>M CHPS 2A</v>
      </c>
    </row>
    <row r="179" spans="1:8" x14ac:dyDescent="0.3">
      <c r="A179" s="1">
        <f t="shared" si="11"/>
        <v>46323</v>
      </c>
      <c r="B179" t="str">
        <f t="shared" si="8"/>
        <v>14:00</v>
      </c>
      <c r="C179" t="str">
        <f t="shared" si="9"/>
        <v>17:00</v>
      </c>
      <c r="D179" s="12" t="str" cm="1">
        <f t="array" ref="D179">_xlfn.LET(
    _xlpm.d, A179,
    _xlpm.debut, DATE(2026,8,1),
    _xlpm.m, DATEDIF(_xlpm.debut, _xlpm.d, "m"),
    _xlpm.col, 1 + _xlpm.m*3,
    _xlpm.dates, INDEX('Calendrier 2026-2027'!$C$13:$BC$43,,_xlpm.col),
    _xlpm.titres, INDEX('Calendrier 2026-2027'!$D$13:$BD$43,,_xlpm.col),
    _xlpm.r, _xlfn.XLOOKUP(_xlpm.d, _xlpm.dates, _xlpm.titres),
    IF(_xlpm.r=0,"",_xlpm.r)
)</f>
        <v>Entreprise</v>
      </c>
      <c r="E179">
        <f t="shared" si="10"/>
        <v>0</v>
      </c>
      <c r="F179" t="str">
        <f>_xlfn.XLOOKUP('Fiche formation'!$C$8,SitesFormations[Site de formation principal],SitesFormations[Mail pour assiduité],"")</f>
        <v>cfa-ensuplr-upvd@umontpellier.fr</v>
      </c>
      <c r="G179" t="s">
        <v>140</v>
      </c>
      <c r="H179" t="str">
        <f>_xlfn.TEXTJOIN(" ",TRUE,
'Fiche formation'!$C$18,
_xlfn.SWITCH('Fiche formation'!$C$18,"DNO","2A","DE AUDIO","3A",
_xlfn.SWITCH('Fiche formation'!$C$15,"DEUST","2A","DSCG","2A","MASTER","2A","BUT","3A","DCG","3A","LG","3A","LP","3A","INGE","3A",""))
)</f>
        <v>M CHPS 2A</v>
      </c>
    </row>
    <row r="180" spans="1:8" x14ac:dyDescent="0.3">
      <c r="A180" s="1">
        <f t="shared" si="11"/>
        <v>46324</v>
      </c>
      <c r="B180" t="str">
        <f t="shared" si="8"/>
        <v>08:00</v>
      </c>
      <c r="C180" t="str">
        <f t="shared" si="9"/>
        <v>12:00</v>
      </c>
      <c r="D180" s="12" t="str" cm="1">
        <f t="array" ref="D180">_xlfn.LET(
    _xlpm.d, A180,
    _xlpm.debut, DATE(2026,8,1),
    _xlpm.m, DATEDIF(_xlpm.debut, _xlpm.d, "m"),
    _xlpm.col, 1 + _xlpm.m*3,
    _xlpm.dates, INDEX('Calendrier 2026-2027'!$C$13:$BC$43,,_xlpm.col),
    _xlpm.titres, INDEX('Calendrier 2026-2027'!$D$13:$BD$43,,_xlpm.col),
    _xlpm.r, _xlfn.XLOOKUP(_xlpm.d, _xlpm.dates, _xlpm.titres),
    IF(_xlpm.r=0,"",_xlpm.r)
)</f>
        <v>Entreprise</v>
      </c>
      <c r="E180">
        <f t="shared" si="10"/>
        <v>0</v>
      </c>
      <c r="F180" t="str">
        <f>_xlfn.XLOOKUP('Fiche formation'!$C$8,SitesFormations[Site de formation principal],SitesFormations[Mail pour assiduité],"")</f>
        <v>cfa-ensuplr-upvd@umontpellier.fr</v>
      </c>
      <c r="G180" t="s">
        <v>140</v>
      </c>
      <c r="H180" t="str">
        <f>_xlfn.TEXTJOIN(" ",TRUE,
'Fiche formation'!$C$18,
_xlfn.SWITCH('Fiche formation'!$C$18,"DNO","2A","DE AUDIO","3A",
_xlfn.SWITCH('Fiche formation'!$C$15,"DEUST","2A","DSCG","2A","MASTER","2A","BUT","3A","DCG","3A","LG","3A","LP","3A","INGE","3A",""))
)</f>
        <v>M CHPS 2A</v>
      </c>
    </row>
    <row r="181" spans="1:8" x14ac:dyDescent="0.3">
      <c r="A181" s="1">
        <f t="shared" si="11"/>
        <v>46324</v>
      </c>
      <c r="B181" t="str">
        <f t="shared" si="8"/>
        <v>14:00</v>
      </c>
      <c r="C181" t="str">
        <f t="shared" si="9"/>
        <v>17:00</v>
      </c>
      <c r="D181" s="12" t="str" cm="1">
        <f t="array" ref="D181">_xlfn.LET(
    _xlpm.d, A181,
    _xlpm.debut, DATE(2026,8,1),
    _xlpm.m, DATEDIF(_xlpm.debut, _xlpm.d, "m"),
    _xlpm.col, 1 + _xlpm.m*3,
    _xlpm.dates, INDEX('Calendrier 2026-2027'!$C$13:$BC$43,,_xlpm.col),
    _xlpm.titres, INDEX('Calendrier 2026-2027'!$D$13:$BD$43,,_xlpm.col),
    _xlpm.r, _xlfn.XLOOKUP(_xlpm.d, _xlpm.dates, _xlpm.titres),
    IF(_xlpm.r=0,"",_xlpm.r)
)</f>
        <v>Entreprise</v>
      </c>
      <c r="E181">
        <f t="shared" si="10"/>
        <v>0</v>
      </c>
      <c r="F181" t="str">
        <f>_xlfn.XLOOKUP('Fiche formation'!$C$8,SitesFormations[Site de formation principal],SitesFormations[Mail pour assiduité],"")</f>
        <v>cfa-ensuplr-upvd@umontpellier.fr</v>
      </c>
      <c r="G181" t="s">
        <v>140</v>
      </c>
      <c r="H181" t="str">
        <f>_xlfn.TEXTJOIN(" ",TRUE,
'Fiche formation'!$C$18,
_xlfn.SWITCH('Fiche formation'!$C$18,"DNO","2A","DE AUDIO","3A",
_xlfn.SWITCH('Fiche formation'!$C$15,"DEUST","2A","DSCG","2A","MASTER","2A","BUT","3A","DCG","3A","LG","3A","LP","3A","INGE","3A",""))
)</f>
        <v>M CHPS 2A</v>
      </c>
    </row>
    <row r="182" spans="1:8" x14ac:dyDescent="0.3">
      <c r="A182" s="1">
        <f t="shared" si="11"/>
        <v>46325</v>
      </c>
      <c r="B182" t="str">
        <f t="shared" si="8"/>
        <v>08:00</v>
      </c>
      <c r="C182" t="str">
        <f t="shared" si="9"/>
        <v>12:00</v>
      </c>
      <c r="D182" s="12" t="str" cm="1">
        <f t="array" ref="D182">_xlfn.LET(
    _xlpm.d, A182,
    _xlpm.debut, DATE(2026,8,1),
    _xlpm.m, DATEDIF(_xlpm.debut, _xlpm.d, "m"),
    _xlpm.col, 1 + _xlpm.m*3,
    _xlpm.dates, INDEX('Calendrier 2026-2027'!$C$13:$BC$43,,_xlpm.col),
    _xlpm.titres, INDEX('Calendrier 2026-2027'!$D$13:$BD$43,,_xlpm.col),
    _xlpm.r, _xlfn.XLOOKUP(_xlpm.d, _xlpm.dates, _xlpm.titres),
    IF(_xlpm.r=0,"",_xlpm.r)
)</f>
        <v>Entreprise</v>
      </c>
      <c r="E182">
        <f t="shared" si="10"/>
        <v>0</v>
      </c>
      <c r="F182" t="str">
        <f>_xlfn.XLOOKUP('Fiche formation'!$C$8,SitesFormations[Site de formation principal],SitesFormations[Mail pour assiduité],"")</f>
        <v>cfa-ensuplr-upvd@umontpellier.fr</v>
      </c>
      <c r="G182" t="s">
        <v>140</v>
      </c>
      <c r="H182" t="str">
        <f>_xlfn.TEXTJOIN(" ",TRUE,
'Fiche formation'!$C$18,
_xlfn.SWITCH('Fiche formation'!$C$18,"DNO","2A","DE AUDIO","3A",
_xlfn.SWITCH('Fiche formation'!$C$15,"DEUST","2A","DSCG","2A","MASTER","2A","BUT","3A","DCG","3A","LG","3A","LP","3A","INGE","3A",""))
)</f>
        <v>M CHPS 2A</v>
      </c>
    </row>
    <row r="183" spans="1:8" x14ac:dyDescent="0.3">
      <c r="A183" s="1">
        <f t="shared" si="11"/>
        <v>46325</v>
      </c>
      <c r="B183" t="str">
        <f t="shared" si="8"/>
        <v>14:00</v>
      </c>
      <c r="C183" t="str">
        <f t="shared" si="9"/>
        <v>17:00</v>
      </c>
      <c r="D183" s="12" t="str" cm="1">
        <f t="array" ref="D183">_xlfn.LET(
    _xlpm.d, A183,
    _xlpm.debut, DATE(2026,8,1),
    _xlpm.m, DATEDIF(_xlpm.debut, _xlpm.d, "m"),
    _xlpm.col, 1 + _xlpm.m*3,
    _xlpm.dates, INDEX('Calendrier 2026-2027'!$C$13:$BC$43,,_xlpm.col),
    _xlpm.titres, INDEX('Calendrier 2026-2027'!$D$13:$BD$43,,_xlpm.col),
    _xlpm.r, _xlfn.XLOOKUP(_xlpm.d, _xlpm.dates, _xlpm.titres),
    IF(_xlpm.r=0,"",_xlpm.r)
)</f>
        <v>Entreprise</v>
      </c>
      <c r="E183">
        <f t="shared" si="10"/>
        <v>0</v>
      </c>
      <c r="F183" t="str">
        <f>_xlfn.XLOOKUP('Fiche formation'!$C$8,SitesFormations[Site de formation principal],SitesFormations[Mail pour assiduité],"")</f>
        <v>cfa-ensuplr-upvd@umontpellier.fr</v>
      </c>
      <c r="G183" t="s">
        <v>140</v>
      </c>
      <c r="H183" t="str">
        <f>_xlfn.TEXTJOIN(" ",TRUE,
'Fiche formation'!$C$18,
_xlfn.SWITCH('Fiche formation'!$C$18,"DNO","2A","DE AUDIO","3A",
_xlfn.SWITCH('Fiche formation'!$C$15,"DEUST","2A","DSCG","2A","MASTER","2A","BUT","3A","DCG","3A","LG","3A","LP","3A","INGE","3A",""))
)</f>
        <v>M CHPS 2A</v>
      </c>
    </row>
    <row r="184" spans="1:8" x14ac:dyDescent="0.3">
      <c r="A184" s="1">
        <f t="shared" si="11"/>
        <v>46326</v>
      </c>
      <c r="B184" t="str">
        <f t="shared" si="8"/>
        <v/>
      </c>
      <c r="C184" t="str">
        <f t="shared" si="9"/>
        <v/>
      </c>
      <c r="D184" s="12" t="str" cm="1">
        <f t="array" ref="D184">_xlfn.LET(
    _xlpm.d, A184,
    _xlpm.debut, DATE(2026,8,1),
    _xlpm.m, DATEDIF(_xlpm.debut, _xlpm.d, "m"),
    _xlpm.col, 1 + _xlpm.m*3,
    _xlpm.dates, INDEX('Calendrier 2026-2027'!$C$13:$BC$43,,_xlpm.col),
    _xlpm.titres, INDEX('Calendrier 2026-2027'!$D$13:$BD$43,,_xlpm.col),
    _xlpm.r, _xlfn.XLOOKUP(_xlpm.d, _xlpm.dates, _xlpm.titres),
    IF(_xlpm.r=0,"",_xlpm.r)
)</f>
        <v/>
      </c>
      <c r="E184" t="str">
        <f t="shared" si="10"/>
        <v/>
      </c>
      <c r="F184" t="str">
        <f>_xlfn.XLOOKUP('Fiche formation'!$C$8,SitesFormations[Site de formation principal],SitesFormations[Mail pour assiduité],"")</f>
        <v>cfa-ensuplr-upvd@umontpellier.fr</v>
      </c>
      <c r="G184" t="s">
        <v>140</v>
      </c>
      <c r="H184" t="str">
        <f>_xlfn.TEXTJOIN(" ",TRUE,
'Fiche formation'!$C$18,
_xlfn.SWITCH('Fiche formation'!$C$18,"DNO","2A","DE AUDIO","3A",
_xlfn.SWITCH('Fiche formation'!$C$15,"DEUST","2A","DSCG","2A","MASTER","2A","BUT","3A","DCG","3A","LG","3A","LP","3A","INGE","3A",""))
)</f>
        <v>M CHPS 2A</v>
      </c>
    </row>
    <row r="185" spans="1:8" x14ac:dyDescent="0.3">
      <c r="A185" s="1">
        <f t="shared" si="11"/>
        <v>46326</v>
      </c>
      <c r="B185" t="str">
        <f t="shared" si="8"/>
        <v/>
      </c>
      <c r="C185" t="str">
        <f t="shared" si="9"/>
        <v/>
      </c>
      <c r="D185" s="12" t="str" cm="1">
        <f t="array" ref="D185">_xlfn.LET(
    _xlpm.d, A185,
    _xlpm.debut, DATE(2026,8,1),
    _xlpm.m, DATEDIF(_xlpm.debut, _xlpm.d, "m"),
    _xlpm.col, 1 + _xlpm.m*3,
    _xlpm.dates, INDEX('Calendrier 2026-2027'!$C$13:$BC$43,,_xlpm.col),
    _xlpm.titres, INDEX('Calendrier 2026-2027'!$D$13:$BD$43,,_xlpm.col),
    _xlpm.r, _xlfn.XLOOKUP(_xlpm.d, _xlpm.dates, _xlpm.titres),
    IF(_xlpm.r=0,"",_xlpm.r)
)</f>
        <v/>
      </c>
      <c r="E185" t="str">
        <f t="shared" si="10"/>
        <v/>
      </c>
      <c r="F185" t="str">
        <f>_xlfn.XLOOKUP('Fiche formation'!$C$8,SitesFormations[Site de formation principal],SitesFormations[Mail pour assiduité],"")</f>
        <v>cfa-ensuplr-upvd@umontpellier.fr</v>
      </c>
      <c r="G185" t="s">
        <v>140</v>
      </c>
      <c r="H185" t="str">
        <f>_xlfn.TEXTJOIN(" ",TRUE,
'Fiche formation'!$C$18,
_xlfn.SWITCH('Fiche formation'!$C$18,"DNO","2A","DE AUDIO","3A",
_xlfn.SWITCH('Fiche formation'!$C$15,"DEUST","2A","DSCG","2A","MASTER","2A","BUT","3A","DCG","3A","LG","3A","LP","3A","INGE","3A",""))
)</f>
        <v>M CHPS 2A</v>
      </c>
    </row>
    <row r="186" spans="1:8" x14ac:dyDescent="0.3">
      <c r="A186" s="1">
        <f t="shared" si="11"/>
        <v>46327</v>
      </c>
      <c r="B186" t="str">
        <f t="shared" si="8"/>
        <v/>
      </c>
      <c r="C186" t="str">
        <f t="shared" si="9"/>
        <v/>
      </c>
      <c r="D186" s="12" t="str" cm="1">
        <f t="array" ref="D186">_xlfn.LET(
    _xlpm.d, A186,
    _xlpm.debut, DATE(2026,8,1),
    _xlpm.m, DATEDIF(_xlpm.debut, _xlpm.d, "m"),
    _xlpm.col, 1 + _xlpm.m*3,
    _xlpm.dates, INDEX('Calendrier 2026-2027'!$C$13:$BC$43,,_xlpm.col),
    _xlpm.titres, INDEX('Calendrier 2026-2027'!$D$13:$BD$43,,_xlpm.col),
    _xlpm.r, _xlfn.XLOOKUP(_xlpm.d, _xlpm.dates, _xlpm.titres),
    IF(_xlpm.r=0,"",_xlpm.r)
)</f>
        <v/>
      </c>
      <c r="E186" t="str">
        <f t="shared" si="10"/>
        <v/>
      </c>
      <c r="F186" t="str">
        <f>_xlfn.XLOOKUP('Fiche formation'!$C$8,SitesFormations[Site de formation principal],SitesFormations[Mail pour assiduité],"")</f>
        <v>cfa-ensuplr-upvd@umontpellier.fr</v>
      </c>
      <c r="G186" t="s">
        <v>140</v>
      </c>
      <c r="H186" t="str">
        <f>_xlfn.TEXTJOIN(" ",TRUE,
'Fiche formation'!$C$18,
_xlfn.SWITCH('Fiche formation'!$C$18,"DNO","2A","DE AUDIO","3A",
_xlfn.SWITCH('Fiche formation'!$C$15,"DEUST","2A","DSCG","2A","MASTER","2A","BUT","3A","DCG","3A","LG","3A","LP","3A","INGE","3A",""))
)</f>
        <v>M CHPS 2A</v>
      </c>
    </row>
    <row r="187" spans="1:8" x14ac:dyDescent="0.3">
      <c r="A187" s="1">
        <f t="shared" si="11"/>
        <v>46327</v>
      </c>
      <c r="B187" t="str">
        <f t="shared" si="8"/>
        <v/>
      </c>
      <c r="C187" t="str">
        <f t="shared" si="9"/>
        <v/>
      </c>
      <c r="D187" s="12" t="str" cm="1">
        <f t="array" ref="D187">_xlfn.LET(
    _xlpm.d, A187,
    _xlpm.debut, DATE(2026,8,1),
    _xlpm.m, DATEDIF(_xlpm.debut, _xlpm.d, "m"),
    _xlpm.col, 1 + _xlpm.m*3,
    _xlpm.dates, INDEX('Calendrier 2026-2027'!$C$13:$BC$43,,_xlpm.col),
    _xlpm.titres, INDEX('Calendrier 2026-2027'!$D$13:$BD$43,,_xlpm.col),
    _xlpm.r, _xlfn.XLOOKUP(_xlpm.d, _xlpm.dates, _xlpm.titres),
    IF(_xlpm.r=0,"",_xlpm.r)
)</f>
        <v/>
      </c>
      <c r="E187" t="str">
        <f t="shared" si="10"/>
        <v/>
      </c>
      <c r="F187" t="str">
        <f>_xlfn.XLOOKUP('Fiche formation'!$C$8,SitesFormations[Site de formation principal],SitesFormations[Mail pour assiduité],"")</f>
        <v>cfa-ensuplr-upvd@umontpellier.fr</v>
      </c>
      <c r="G187" t="s">
        <v>140</v>
      </c>
      <c r="H187" t="str">
        <f>_xlfn.TEXTJOIN(" ",TRUE,
'Fiche formation'!$C$18,
_xlfn.SWITCH('Fiche formation'!$C$18,"DNO","2A","DE AUDIO","3A",
_xlfn.SWITCH('Fiche formation'!$C$15,"DEUST","2A","DSCG","2A","MASTER","2A","BUT","3A","DCG","3A","LG","3A","LP","3A","INGE","3A",""))
)</f>
        <v>M CHPS 2A</v>
      </c>
    </row>
    <row r="188" spans="1:8" x14ac:dyDescent="0.3">
      <c r="A188" s="1">
        <f t="shared" si="11"/>
        <v>46328</v>
      </c>
      <c r="B188" t="str">
        <f t="shared" si="8"/>
        <v>08:00</v>
      </c>
      <c r="C188" t="str">
        <f t="shared" si="9"/>
        <v>12:00</v>
      </c>
      <c r="D188" s="12" t="str" cm="1">
        <f t="array" ref="D188">_xlfn.LET(
    _xlpm.d, A188,
    _xlpm.debut, DATE(2026,8,1),
    _xlpm.m, DATEDIF(_xlpm.debut, _xlpm.d, "m"),
    _xlpm.col, 1 + _xlpm.m*3,
    _xlpm.dates, INDEX('Calendrier 2026-2027'!$C$13:$BC$43,,_xlpm.col),
    _xlpm.titres, INDEX('Calendrier 2026-2027'!$D$13:$BD$43,,_xlpm.col),
    _xlpm.r, _xlfn.XLOOKUP(_xlpm.d, _xlpm.dates, _xlpm.titres),
    IF(_xlpm.r=0,"",_xlpm.r)
)</f>
        <v>Centre</v>
      </c>
      <c r="E188">
        <f t="shared" si="10"/>
        <v>1</v>
      </c>
      <c r="F188" t="str">
        <f>_xlfn.XLOOKUP('Fiche formation'!$C$8,SitesFormations[Site de formation principal],SitesFormations[Mail pour assiduité],"")</f>
        <v>cfa-ensuplr-upvd@umontpellier.fr</v>
      </c>
      <c r="G188" t="s">
        <v>140</v>
      </c>
      <c r="H188" t="str">
        <f>_xlfn.TEXTJOIN(" ",TRUE,
'Fiche formation'!$C$18,
_xlfn.SWITCH('Fiche formation'!$C$18,"DNO","2A","DE AUDIO","3A",
_xlfn.SWITCH('Fiche formation'!$C$15,"DEUST","2A","DSCG","2A","MASTER","2A","BUT","3A","DCG","3A","LG","3A","LP","3A","INGE","3A",""))
)</f>
        <v>M CHPS 2A</v>
      </c>
    </row>
    <row r="189" spans="1:8" x14ac:dyDescent="0.3">
      <c r="A189" s="1">
        <f t="shared" si="11"/>
        <v>46328</v>
      </c>
      <c r="B189" t="str">
        <f t="shared" si="8"/>
        <v>14:00</v>
      </c>
      <c r="C189" t="str">
        <f t="shared" si="9"/>
        <v>17:00</v>
      </c>
      <c r="D189" s="12" t="str" cm="1">
        <f t="array" ref="D189">_xlfn.LET(
    _xlpm.d, A189,
    _xlpm.debut, DATE(2026,8,1),
    _xlpm.m, DATEDIF(_xlpm.debut, _xlpm.d, "m"),
    _xlpm.col, 1 + _xlpm.m*3,
    _xlpm.dates, INDEX('Calendrier 2026-2027'!$C$13:$BC$43,,_xlpm.col),
    _xlpm.titres, INDEX('Calendrier 2026-2027'!$D$13:$BD$43,,_xlpm.col),
    _xlpm.r, _xlfn.XLOOKUP(_xlpm.d, _xlpm.dates, _xlpm.titres),
    IF(_xlpm.r=0,"",_xlpm.r)
)</f>
        <v>Centre</v>
      </c>
      <c r="E189">
        <f t="shared" si="10"/>
        <v>1</v>
      </c>
      <c r="F189" t="str">
        <f>_xlfn.XLOOKUP('Fiche formation'!$C$8,SitesFormations[Site de formation principal],SitesFormations[Mail pour assiduité],"")</f>
        <v>cfa-ensuplr-upvd@umontpellier.fr</v>
      </c>
      <c r="G189" t="s">
        <v>140</v>
      </c>
      <c r="H189" t="str">
        <f>_xlfn.TEXTJOIN(" ",TRUE,
'Fiche formation'!$C$18,
_xlfn.SWITCH('Fiche formation'!$C$18,"DNO","2A","DE AUDIO","3A",
_xlfn.SWITCH('Fiche formation'!$C$15,"DEUST","2A","DSCG","2A","MASTER","2A","BUT","3A","DCG","3A","LG","3A","LP","3A","INGE","3A",""))
)</f>
        <v>M CHPS 2A</v>
      </c>
    </row>
    <row r="190" spans="1:8" x14ac:dyDescent="0.3">
      <c r="A190" s="1">
        <f t="shared" si="11"/>
        <v>46329</v>
      </c>
      <c r="B190" t="str">
        <f t="shared" si="8"/>
        <v>08:00</v>
      </c>
      <c r="C190" t="str">
        <f t="shared" si="9"/>
        <v>12:00</v>
      </c>
      <c r="D190" s="12" t="str" cm="1">
        <f t="array" ref="D190">_xlfn.LET(
    _xlpm.d, A190,
    _xlpm.debut, DATE(2026,8,1),
    _xlpm.m, DATEDIF(_xlpm.debut, _xlpm.d, "m"),
    _xlpm.col, 1 + _xlpm.m*3,
    _xlpm.dates, INDEX('Calendrier 2026-2027'!$C$13:$BC$43,,_xlpm.col),
    _xlpm.titres, INDEX('Calendrier 2026-2027'!$D$13:$BD$43,,_xlpm.col),
    _xlpm.r, _xlfn.XLOOKUP(_xlpm.d, _xlpm.dates, _xlpm.titres),
    IF(_xlpm.r=0,"",_xlpm.r)
)</f>
        <v>Centre</v>
      </c>
      <c r="E190">
        <f t="shared" si="10"/>
        <v>1</v>
      </c>
      <c r="F190" t="str">
        <f>_xlfn.XLOOKUP('Fiche formation'!$C$8,SitesFormations[Site de formation principal],SitesFormations[Mail pour assiduité],"")</f>
        <v>cfa-ensuplr-upvd@umontpellier.fr</v>
      </c>
      <c r="G190" t="s">
        <v>140</v>
      </c>
      <c r="H190" t="str">
        <f>_xlfn.TEXTJOIN(" ",TRUE,
'Fiche formation'!$C$18,
_xlfn.SWITCH('Fiche formation'!$C$18,"DNO","2A","DE AUDIO","3A",
_xlfn.SWITCH('Fiche formation'!$C$15,"DEUST","2A","DSCG","2A","MASTER","2A","BUT","3A","DCG","3A","LG","3A","LP","3A","INGE","3A",""))
)</f>
        <v>M CHPS 2A</v>
      </c>
    </row>
    <row r="191" spans="1:8" x14ac:dyDescent="0.3">
      <c r="A191" s="1">
        <f t="shared" si="11"/>
        <v>46329</v>
      </c>
      <c r="B191" t="str">
        <f t="shared" si="8"/>
        <v>14:00</v>
      </c>
      <c r="C191" t="str">
        <f t="shared" si="9"/>
        <v>17:00</v>
      </c>
      <c r="D191" s="12" t="str" cm="1">
        <f t="array" ref="D191">_xlfn.LET(
    _xlpm.d, A191,
    _xlpm.debut, DATE(2026,8,1),
    _xlpm.m, DATEDIF(_xlpm.debut, _xlpm.d, "m"),
    _xlpm.col, 1 + _xlpm.m*3,
    _xlpm.dates, INDEX('Calendrier 2026-2027'!$C$13:$BC$43,,_xlpm.col),
    _xlpm.titres, INDEX('Calendrier 2026-2027'!$D$13:$BD$43,,_xlpm.col),
    _xlpm.r, _xlfn.XLOOKUP(_xlpm.d, _xlpm.dates, _xlpm.titres),
    IF(_xlpm.r=0,"",_xlpm.r)
)</f>
        <v>Centre</v>
      </c>
      <c r="E191">
        <f t="shared" si="10"/>
        <v>1</v>
      </c>
      <c r="F191" t="str">
        <f>_xlfn.XLOOKUP('Fiche formation'!$C$8,SitesFormations[Site de formation principal],SitesFormations[Mail pour assiduité],"")</f>
        <v>cfa-ensuplr-upvd@umontpellier.fr</v>
      </c>
      <c r="G191" t="s">
        <v>140</v>
      </c>
      <c r="H191" t="str">
        <f>_xlfn.TEXTJOIN(" ",TRUE,
'Fiche formation'!$C$18,
_xlfn.SWITCH('Fiche formation'!$C$18,"DNO","2A","DE AUDIO","3A",
_xlfn.SWITCH('Fiche formation'!$C$15,"DEUST","2A","DSCG","2A","MASTER","2A","BUT","3A","DCG","3A","LG","3A","LP","3A","INGE","3A",""))
)</f>
        <v>M CHPS 2A</v>
      </c>
    </row>
    <row r="192" spans="1:8" x14ac:dyDescent="0.3">
      <c r="A192" s="1">
        <f t="shared" si="11"/>
        <v>46330</v>
      </c>
      <c r="B192" t="str">
        <f t="shared" si="8"/>
        <v>08:00</v>
      </c>
      <c r="C192" t="str">
        <f t="shared" si="9"/>
        <v>12:00</v>
      </c>
      <c r="D192" s="12" t="str" cm="1">
        <f t="array" ref="D192">_xlfn.LET(
    _xlpm.d, A192,
    _xlpm.debut, DATE(2026,8,1),
    _xlpm.m, DATEDIF(_xlpm.debut, _xlpm.d, "m"),
    _xlpm.col, 1 + _xlpm.m*3,
    _xlpm.dates, INDEX('Calendrier 2026-2027'!$C$13:$BC$43,,_xlpm.col),
    _xlpm.titres, INDEX('Calendrier 2026-2027'!$D$13:$BD$43,,_xlpm.col),
    _xlpm.r, _xlfn.XLOOKUP(_xlpm.d, _xlpm.dates, _xlpm.titres),
    IF(_xlpm.r=0,"",_xlpm.r)
)</f>
        <v>Centre</v>
      </c>
      <c r="E192">
        <f t="shared" si="10"/>
        <v>1</v>
      </c>
      <c r="F192" t="str">
        <f>_xlfn.XLOOKUP('Fiche formation'!$C$8,SitesFormations[Site de formation principal],SitesFormations[Mail pour assiduité],"")</f>
        <v>cfa-ensuplr-upvd@umontpellier.fr</v>
      </c>
      <c r="G192" t="s">
        <v>140</v>
      </c>
      <c r="H192" t="str">
        <f>_xlfn.TEXTJOIN(" ",TRUE,
'Fiche formation'!$C$18,
_xlfn.SWITCH('Fiche formation'!$C$18,"DNO","2A","DE AUDIO","3A",
_xlfn.SWITCH('Fiche formation'!$C$15,"DEUST","2A","DSCG","2A","MASTER","2A","BUT","3A","DCG","3A","LG","3A","LP","3A","INGE","3A",""))
)</f>
        <v>M CHPS 2A</v>
      </c>
    </row>
    <row r="193" spans="1:8" x14ac:dyDescent="0.3">
      <c r="A193" s="1">
        <f t="shared" si="11"/>
        <v>46330</v>
      </c>
      <c r="B193" t="str">
        <f t="shared" si="8"/>
        <v>14:00</v>
      </c>
      <c r="C193" t="str">
        <f t="shared" si="9"/>
        <v>17:00</v>
      </c>
      <c r="D193" s="12" t="str" cm="1">
        <f t="array" ref="D193">_xlfn.LET(
    _xlpm.d, A193,
    _xlpm.debut, DATE(2026,8,1),
    _xlpm.m, DATEDIF(_xlpm.debut, _xlpm.d, "m"),
    _xlpm.col, 1 + _xlpm.m*3,
    _xlpm.dates, INDEX('Calendrier 2026-2027'!$C$13:$BC$43,,_xlpm.col),
    _xlpm.titres, INDEX('Calendrier 2026-2027'!$D$13:$BD$43,,_xlpm.col),
    _xlpm.r, _xlfn.XLOOKUP(_xlpm.d, _xlpm.dates, _xlpm.titres),
    IF(_xlpm.r=0,"",_xlpm.r)
)</f>
        <v>Centre</v>
      </c>
      <c r="E193">
        <f t="shared" si="10"/>
        <v>1</v>
      </c>
      <c r="F193" t="str">
        <f>_xlfn.XLOOKUP('Fiche formation'!$C$8,SitesFormations[Site de formation principal],SitesFormations[Mail pour assiduité],"")</f>
        <v>cfa-ensuplr-upvd@umontpellier.fr</v>
      </c>
      <c r="G193" t="s">
        <v>140</v>
      </c>
      <c r="H193" t="str">
        <f>_xlfn.TEXTJOIN(" ",TRUE,
'Fiche formation'!$C$18,
_xlfn.SWITCH('Fiche formation'!$C$18,"DNO","2A","DE AUDIO","3A",
_xlfn.SWITCH('Fiche formation'!$C$15,"DEUST","2A","DSCG","2A","MASTER","2A","BUT","3A","DCG","3A","LG","3A","LP","3A","INGE","3A",""))
)</f>
        <v>M CHPS 2A</v>
      </c>
    </row>
    <row r="194" spans="1:8" x14ac:dyDescent="0.3">
      <c r="A194" s="1">
        <f t="shared" si="11"/>
        <v>46331</v>
      </c>
      <c r="B194" t="str">
        <f t="shared" si="8"/>
        <v>08:00</v>
      </c>
      <c r="C194" t="str">
        <f t="shared" si="9"/>
        <v>12:00</v>
      </c>
      <c r="D194" s="12" t="str" cm="1">
        <f t="array" ref="D194">_xlfn.LET(
    _xlpm.d, A194,
    _xlpm.debut, DATE(2026,8,1),
    _xlpm.m, DATEDIF(_xlpm.debut, _xlpm.d, "m"),
    _xlpm.col, 1 + _xlpm.m*3,
    _xlpm.dates, INDEX('Calendrier 2026-2027'!$C$13:$BC$43,,_xlpm.col),
    _xlpm.titres, INDEX('Calendrier 2026-2027'!$D$13:$BD$43,,_xlpm.col),
    _xlpm.r, _xlfn.XLOOKUP(_xlpm.d, _xlpm.dates, _xlpm.titres),
    IF(_xlpm.r=0,"",_xlpm.r)
)</f>
        <v>Centre</v>
      </c>
      <c r="E194">
        <f t="shared" si="10"/>
        <v>1</v>
      </c>
      <c r="F194" t="str">
        <f>_xlfn.XLOOKUP('Fiche formation'!$C$8,SitesFormations[Site de formation principal],SitesFormations[Mail pour assiduité],"")</f>
        <v>cfa-ensuplr-upvd@umontpellier.fr</v>
      </c>
      <c r="G194" t="s">
        <v>140</v>
      </c>
      <c r="H194" t="str">
        <f>_xlfn.TEXTJOIN(" ",TRUE,
'Fiche formation'!$C$18,
_xlfn.SWITCH('Fiche formation'!$C$18,"DNO","2A","DE AUDIO","3A",
_xlfn.SWITCH('Fiche formation'!$C$15,"DEUST","2A","DSCG","2A","MASTER","2A","BUT","3A","DCG","3A","LG","3A","LP","3A","INGE","3A",""))
)</f>
        <v>M CHPS 2A</v>
      </c>
    </row>
    <row r="195" spans="1:8" x14ac:dyDescent="0.3">
      <c r="A195" s="1">
        <f t="shared" si="11"/>
        <v>46331</v>
      </c>
      <c r="B195" t="str">
        <f t="shared" ref="B195:B258" si="12">IF(D195="","",IF($A195=$A194,"14:00","08:00"))</f>
        <v>14:00</v>
      </c>
      <c r="C195" t="str">
        <f t="shared" ref="C195:C258" si="13">IF(D195="","",IF($A195=$A194,"17:00","12:00"))</f>
        <v>17:00</v>
      </c>
      <c r="D195" s="12" t="str" cm="1">
        <f t="array" ref="D195">_xlfn.LET(
    _xlpm.d, A195,
    _xlpm.debut, DATE(2026,8,1),
    _xlpm.m, DATEDIF(_xlpm.debut, _xlpm.d, "m"),
    _xlpm.col, 1 + _xlpm.m*3,
    _xlpm.dates, INDEX('Calendrier 2026-2027'!$C$13:$BC$43,,_xlpm.col),
    _xlpm.titres, INDEX('Calendrier 2026-2027'!$D$13:$BD$43,,_xlpm.col),
    _xlpm.r, _xlfn.XLOOKUP(_xlpm.d, _xlpm.dates, _xlpm.titres),
    IF(_xlpm.r=0,"",_xlpm.r)
)</f>
        <v>Centre</v>
      </c>
      <c r="E195">
        <f t="shared" ref="E195:E258" si="14">IF(D195="","",IF(OR(D195="Entreprise",D195="Révisions (Etp)"),0,1))</f>
        <v>1</v>
      </c>
      <c r="F195" t="str">
        <f>_xlfn.XLOOKUP('Fiche formation'!$C$8,SitesFormations[Site de formation principal],SitesFormations[Mail pour assiduité],"")</f>
        <v>cfa-ensuplr-upvd@umontpellier.fr</v>
      </c>
      <c r="G195" t="s">
        <v>140</v>
      </c>
      <c r="H195" t="str">
        <f>_xlfn.TEXTJOIN(" ",TRUE,
'Fiche formation'!$C$18,
_xlfn.SWITCH('Fiche formation'!$C$18,"DNO","2A","DE AUDIO","3A",
_xlfn.SWITCH('Fiche formation'!$C$15,"DEUST","2A","DSCG","2A","MASTER","2A","BUT","3A","DCG","3A","LG","3A","LP","3A","INGE","3A",""))
)</f>
        <v>M CHPS 2A</v>
      </c>
    </row>
    <row r="196" spans="1:8" x14ac:dyDescent="0.3">
      <c r="A196" s="1">
        <f t="shared" ref="A196:A259" si="15">IF(A195=A194,A195+1,A195)</f>
        <v>46332</v>
      </c>
      <c r="B196" t="str">
        <f t="shared" si="12"/>
        <v>08:00</v>
      </c>
      <c r="C196" t="str">
        <f t="shared" si="13"/>
        <v>12:00</v>
      </c>
      <c r="D196" s="12" t="str" cm="1">
        <f t="array" ref="D196">_xlfn.LET(
    _xlpm.d, A196,
    _xlpm.debut, DATE(2026,8,1),
    _xlpm.m, DATEDIF(_xlpm.debut, _xlpm.d, "m"),
    _xlpm.col, 1 + _xlpm.m*3,
    _xlpm.dates, INDEX('Calendrier 2026-2027'!$C$13:$BC$43,,_xlpm.col),
    _xlpm.titres, INDEX('Calendrier 2026-2027'!$D$13:$BD$43,,_xlpm.col),
    _xlpm.r, _xlfn.XLOOKUP(_xlpm.d, _xlpm.dates, _xlpm.titres),
    IF(_xlpm.r=0,"",_xlpm.r)
)</f>
        <v>Centre</v>
      </c>
      <c r="E196">
        <f t="shared" si="14"/>
        <v>1</v>
      </c>
      <c r="F196" t="str">
        <f>_xlfn.XLOOKUP('Fiche formation'!$C$8,SitesFormations[Site de formation principal],SitesFormations[Mail pour assiduité],"")</f>
        <v>cfa-ensuplr-upvd@umontpellier.fr</v>
      </c>
      <c r="G196" t="s">
        <v>140</v>
      </c>
      <c r="H196" t="str">
        <f>_xlfn.TEXTJOIN(" ",TRUE,
'Fiche formation'!$C$18,
_xlfn.SWITCH('Fiche formation'!$C$18,"DNO","2A","DE AUDIO","3A",
_xlfn.SWITCH('Fiche formation'!$C$15,"DEUST","2A","DSCG","2A","MASTER","2A","BUT","3A","DCG","3A","LG","3A","LP","3A","INGE","3A",""))
)</f>
        <v>M CHPS 2A</v>
      </c>
    </row>
    <row r="197" spans="1:8" x14ac:dyDescent="0.3">
      <c r="A197" s="1">
        <f t="shared" si="15"/>
        <v>46332</v>
      </c>
      <c r="B197" t="str">
        <f t="shared" si="12"/>
        <v>14:00</v>
      </c>
      <c r="C197" t="str">
        <f t="shared" si="13"/>
        <v>17:00</v>
      </c>
      <c r="D197" s="12" t="str" cm="1">
        <f t="array" ref="D197">_xlfn.LET(
    _xlpm.d, A197,
    _xlpm.debut, DATE(2026,8,1),
    _xlpm.m, DATEDIF(_xlpm.debut, _xlpm.d, "m"),
    _xlpm.col, 1 + _xlpm.m*3,
    _xlpm.dates, INDEX('Calendrier 2026-2027'!$C$13:$BC$43,,_xlpm.col),
    _xlpm.titres, INDEX('Calendrier 2026-2027'!$D$13:$BD$43,,_xlpm.col),
    _xlpm.r, _xlfn.XLOOKUP(_xlpm.d, _xlpm.dates, _xlpm.titres),
    IF(_xlpm.r=0,"",_xlpm.r)
)</f>
        <v>Centre</v>
      </c>
      <c r="E197">
        <f t="shared" si="14"/>
        <v>1</v>
      </c>
      <c r="F197" t="str">
        <f>_xlfn.XLOOKUP('Fiche formation'!$C$8,SitesFormations[Site de formation principal],SitesFormations[Mail pour assiduité],"")</f>
        <v>cfa-ensuplr-upvd@umontpellier.fr</v>
      </c>
      <c r="G197" t="s">
        <v>140</v>
      </c>
      <c r="H197" t="str">
        <f>_xlfn.TEXTJOIN(" ",TRUE,
'Fiche formation'!$C$18,
_xlfn.SWITCH('Fiche formation'!$C$18,"DNO","2A","DE AUDIO","3A",
_xlfn.SWITCH('Fiche formation'!$C$15,"DEUST","2A","DSCG","2A","MASTER","2A","BUT","3A","DCG","3A","LG","3A","LP","3A","INGE","3A",""))
)</f>
        <v>M CHPS 2A</v>
      </c>
    </row>
    <row r="198" spans="1:8" x14ac:dyDescent="0.3">
      <c r="A198" s="1">
        <f t="shared" si="15"/>
        <v>46333</v>
      </c>
      <c r="B198" t="str">
        <f t="shared" si="12"/>
        <v/>
      </c>
      <c r="C198" t="str">
        <f t="shared" si="13"/>
        <v/>
      </c>
      <c r="D198" s="12" t="str" cm="1">
        <f t="array" ref="D198">_xlfn.LET(
    _xlpm.d, A198,
    _xlpm.debut, DATE(2026,8,1),
    _xlpm.m, DATEDIF(_xlpm.debut, _xlpm.d, "m"),
    _xlpm.col, 1 + _xlpm.m*3,
    _xlpm.dates, INDEX('Calendrier 2026-2027'!$C$13:$BC$43,,_xlpm.col),
    _xlpm.titres, INDEX('Calendrier 2026-2027'!$D$13:$BD$43,,_xlpm.col),
    _xlpm.r, _xlfn.XLOOKUP(_xlpm.d, _xlpm.dates, _xlpm.titres),
    IF(_xlpm.r=0,"",_xlpm.r)
)</f>
        <v/>
      </c>
      <c r="E198" t="str">
        <f t="shared" si="14"/>
        <v/>
      </c>
      <c r="F198" t="str">
        <f>_xlfn.XLOOKUP('Fiche formation'!$C$8,SitesFormations[Site de formation principal],SitesFormations[Mail pour assiduité],"")</f>
        <v>cfa-ensuplr-upvd@umontpellier.fr</v>
      </c>
      <c r="G198" t="s">
        <v>140</v>
      </c>
      <c r="H198" t="str">
        <f>_xlfn.TEXTJOIN(" ",TRUE,
'Fiche formation'!$C$18,
_xlfn.SWITCH('Fiche formation'!$C$18,"DNO","2A","DE AUDIO","3A",
_xlfn.SWITCH('Fiche formation'!$C$15,"DEUST","2A","DSCG","2A","MASTER","2A","BUT","3A","DCG","3A","LG","3A","LP","3A","INGE","3A",""))
)</f>
        <v>M CHPS 2A</v>
      </c>
    </row>
    <row r="199" spans="1:8" x14ac:dyDescent="0.3">
      <c r="A199" s="1">
        <f t="shared" si="15"/>
        <v>46333</v>
      </c>
      <c r="B199" t="str">
        <f t="shared" si="12"/>
        <v/>
      </c>
      <c r="C199" t="str">
        <f t="shared" si="13"/>
        <v/>
      </c>
      <c r="D199" s="12" t="str" cm="1">
        <f t="array" ref="D199">_xlfn.LET(
    _xlpm.d, A199,
    _xlpm.debut, DATE(2026,8,1),
    _xlpm.m, DATEDIF(_xlpm.debut, _xlpm.d, "m"),
    _xlpm.col, 1 + _xlpm.m*3,
    _xlpm.dates, INDEX('Calendrier 2026-2027'!$C$13:$BC$43,,_xlpm.col),
    _xlpm.titres, INDEX('Calendrier 2026-2027'!$D$13:$BD$43,,_xlpm.col),
    _xlpm.r, _xlfn.XLOOKUP(_xlpm.d, _xlpm.dates, _xlpm.titres),
    IF(_xlpm.r=0,"",_xlpm.r)
)</f>
        <v/>
      </c>
      <c r="E199" t="str">
        <f t="shared" si="14"/>
        <v/>
      </c>
      <c r="F199" t="str">
        <f>_xlfn.XLOOKUP('Fiche formation'!$C$8,SitesFormations[Site de formation principal],SitesFormations[Mail pour assiduité],"")</f>
        <v>cfa-ensuplr-upvd@umontpellier.fr</v>
      </c>
      <c r="G199" t="s">
        <v>140</v>
      </c>
      <c r="H199" t="str">
        <f>_xlfn.TEXTJOIN(" ",TRUE,
'Fiche formation'!$C$18,
_xlfn.SWITCH('Fiche formation'!$C$18,"DNO","2A","DE AUDIO","3A",
_xlfn.SWITCH('Fiche formation'!$C$15,"DEUST","2A","DSCG","2A","MASTER","2A","BUT","3A","DCG","3A","LG","3A","LP","3A","INGE","3A",""))
)</f>
        <v>M CHPS 2A</v>
      </c>
    </row>
    <row r="200" spans="1:8" x14ac:dyDescent="0.3">
      <c r="A200" s="1">
        <f t="shared" si="15"/>
        <v>46334</v>
      </c>
      <c r="B200" t="str">
        <f t="shared" si="12"/>
        <v/>
      </c>
      <c r="C200" t="str">
        <f t="shared" si="13"/>
        <v/>
      </c>
      <c r="D200" s="12" t="str" cm="1">
        <f t="array" ref="D200">_xlfn.LET(
    _xlpm.d, A200,
    _xlpm.debut, DATE(2026,8,1),
    _xlpm.m, DATEDIF(_xlpm.debut, _xlpm.d, "m"),
    _xlpm.col, 1 + _xlpm.m*3,
    _xlpm.dates, INDEX('Calendrier 2026-2027'!$C$13:$BC$43,,_xlpm.col),
    _xlpm.titres, INDEX('Calendrier 2026-2027'!$D$13:$BD$43,,_xlpm.col),
    _xlpm.r, _xlfn.XLOOKUP(_xlpm.d, _xlpm.dates, _xlpm.titres),
    IF(_xlpm.r=0,"",_xlpm.r)
)</f>
        <v/>
      </c>
      <c r="E200" t="str">
        <f t="shared" si="14"/>
        <v/>
      </c>
      <c r="F200" t="str">
        <f>_xlfn.XLOOKUP('Fiche formation'!$C$8,SitesFormations[Site de formation principal],SitesFormations[Mail pour assiduité],"")</f>
        <v>cfa-ensuplr-upvd@umontpellier.fr</v>
      </c>
      <c r="G200" t="s">
        <v>140</v>
      </c>
      <c r="H200" t="str">
        <f>_xlfn.TEXTJOIN(" ",TRUE,
'Fiche formation'!$C$18,
_xlfn.SWITCH('Fiche formation'!$C$18,"DNO","2A","DE AUDIO","3A",
_xlfn.SWITCH('Fiche formation'!$C$15,"DEUST","2A","DSCG","2A","MASTER","2A","BUT","3A","DCG","3A","LG","3A","LP","3A","INGE","3A",""))
)</f>
        <v>M CHPS 2A</v>
      </c>
    </row>
    <row r="201" spans="1:8" x14ac:dyDescent="0.3">
      <c r="A201" s="1">
        <f t="shared" si="15"/>
        <v>46334</v>
      </c>
      <c r="B201" t="str">
        <f t="shared" si="12"/>
        <v/>
      </c>
      <c r="C201" t="str">
        <f t="shared" si="13"/>
        <v/>
      </c>
      <c r="D201" s="12" t="str" cm="1">
        <f t="array" ref="D201">_xlfn.LET(
    _xlpm.d, A201,
    _xlpm.debut, DATE(2026,8,1),
    _xlpm.m, DATEDIF(_xlpm.debut, _xlpm.d, "m"),
    _xlpm.col, 1 + _xlpm.m*3,
    _xlpm.dates, INDEX('Calendrier 2026-2027'!$C$13:$BC$43,,_xlpm.col),
    _xlpm.titres, INDEX('Calendrier 2026-2027'!$D$13:$BD$43,,_xlpm.col),
    _xlpm.r, _xlfn.XLOOKUP(_xlpm.d, _xlpm.dates, _xlpm.titres),
    IF(_xlpm.r=0,"",_xlpm.r)
)</f>
        <v/>
      </c>
      <c r="E201" t="str">
        <f t="shared" si="14"/>
        <v/>
      </c>
      <c r="F201" t="str">
        <f>_xlfn.XLOOKUP('Fiche formation'!$C$8,SitesFormations[Site de formation principal],SitesFormations[Mail pour assiduité],"")</f>
        <v>cfa-ensuplr-upvd@umontpellier.fr</v>
      </c>
      <c r="G201" t="s">
        <v>140</v>
      </c>
      <c r="H201" t="str">
        <f>_xlfn.TEXTJOIN(" ",TRUE,
'Fiche formation'!$C$18,
_xlfn.SWITCH('Fiche formation'!$C$18,"DNO","2A","DE AUDIO","3A",
_xlfn.SWITCH('Fiche formation'!$C$15,"DEUST","2A","DSCG","2A","MASTER","2A","BUT","3A","DCG","3A","LG","3A","LP","3A","INGE","3A",""))
)</f>
        <v>M CHPS 2A</v>
      </c>
    </row>
    <row r="202" spans="1:8" x14ac:dyDescent="0.3">
      <c r="A202" s="1">
        <f t="shared" si="15"/>
        <v>46335</v>
      </c>
      <c r="B202" t="str">
        <f t="shared" si="12"/>
        <v>08:00</v>
      </c>
      <c r="C202" t="str">
        <f t="shared" si="13"/>
        <v>12:00</v>
      </c>
      <c r="D202" s="12" t="str" cm="1">
        <f t="array" ref="D202">_xlfn.LET(
    _xlpm.d, A202,
    _xlpm.debut, DATE(2026,8,1),
    _xlpm.m, DATEDIF(_xlpm.debut, _xlpm.d, "m"),
    _xlpm.col, 1 + _xlpm.m*3,
    _xlpm.dates, INDEX('Calendrier 2026-2027'!$C$13:$BC$43,,_xlpm.col),
    _xlpm.titres, INDEX('Calendrier 2026-2027'!$D$13:$BD$43,,_xlpm.col),
    _xlpm.r, _xlfn.XLOOKUP(_xlpm.d, _xlpm.dates, _xlpm.titres),
    IF(_xlpm.r=0,"",_xlpm.r)
)</f>
        <v>Centre</v>
      </c>
      <c r="E202">
        <f t="shared" si="14"/>
        <v>1</v>
      </c>
      <c r="F202" t="str">
        <f>_xlfn.XLOOKUP('Fiche formation'!$C$8,SitesFormations[Site de formation principal],SitesFormations[Mail pour assiduité],"")</f>
        <v>cfa-ensuplr-upvd@umontpellier.fr</v>
      </c>
      <c r="G202" t="s">
        <v>140</v>
      </c>
      <c r="H202" t="str">
        <f>_xlfn.TEXTJOIN(" ",TRUE,
'Fiche formation'!$C$18,
_xlfn.SWITCH('Fiche formation'!$C$18,"DNO","2A","DE AUDIO","3A",
_xlfn.SWITCH('Fiche formation'!$C$15,"DEUST","2A","DSCG","2A","MASTER","2A","BUT","3A","DCG","3A","LG","3A","LP","3A","INGE","3A",""))
)</f>
        <v>M CHPS 2A</v>
      </c>
    </row>
    <row r="203" spans="1:8" x14ac:dyDescent="0.3">
      <c r="A203" s="1">
        <f t="shared" si="15"/>
        <v>46335</v>
      </c>
      <c r="B203" t="str">
        <f t="shared" si="12"/>
        <v>14:00</v>
      </c>
      <c r="C203" t="str">
        <f t="shared" si="13"/>
        <v>17:00</v>
      </c>
      <c r="D203" s="12" t="str" cm="1">
        <f t="array" ref="D203">_xlfn.LET(
    _xlpm.d, A203,
    _xlpm.debut, DATE(2026,8,1),
    _xlpm.m, DATEDIF(_xlpm.debut, _xlpm.d, "m"),
    _xlpm.col, 1 + _xlpm.m*3,
    _xlpm.dates, INDEX('Calendrier 2026-2027'!$C$13:$BC$43,,_xlpm.col),
    _xlpm.titres, INDEX('Calendrier 2026-2027'!$D$13:$BD$43,,_xlpm.col),
    _xlpm.r, _xlfn.XLOOKUP(_xlpm.d, _xlpm.dates, _xlpm.titres),
    IF(_xlpm.r=0,"",_xlpm.r)
)</f>
        <v>Centre</v>
      </c>
      <c r="E203">
        <f t="shared" si="14"/>
        <v>1</v>
      </c>
      <c r="F203" t="str">
        <f>_xlfn.XLOOKUP('Fiche formation'!$C$8,SitesFormations[Site de formation principal],SitesFormations[Mail pour assiduité],"")</f>
        <v>cfa-ensuplr-upvd@umontpellier.fr</v>
      </c>
      <c r="G203" t="s">
        <v>140</v>
      </c>
      <c r="H203" t="str">
        <f>_xlfn.TEXTJOIN(" ",TRUE,
'Fiche formation'!$C$18,
_xlfn.SWITCH('Fiche formation'!$C$18,"DNO","2A","DE AUDIO","3A",
_xlfn.SWITCH('Fiche formation'!$C$15,"DEUST","2A","DSCG","2A","MASTER","2A","BUT","3A","DCG","3A","LG","3A","LP","3A","INGE","3A",""))
)</f>
        <v>M CHPS 2A</v>
      </c>
    </row>
    <row r="204" spans="1:8" x14ac:dyDescent="0.3">
      <c r="A204" s="1">
        <f t="shared" si="15"/>
        <v>46336</v>
      </c>
      <c r="B204" t="str">
        <f t="shared" si="12"/>
        <v>08:00</v>
      </c>
      <c r="C204" t="str">
        <f t="shared" si="13"/>
        <v>12:00</v>
      </c>
      <c r="D204" s="12" t="str" cm="1">
        <f t="array" ref="D204">_xlfn.LET(
    _xlpm.d, A204,
    _xlpm.debut, DATE(2026,8,1),
    _xlpm.m, DATEDIF(_xlpm.debut, _xlpm.d, "m"),
    _xlpm.col, 1 + _xlpm.m*3,
    _xlpm.dates, INDEX('Calendrier 2026-2027'!$C$13:$BC$43,,_xlpm.col),
    _xlpm.titres, INDEX('Calendrier 2026-2027'!$D$13:$BD$43,,_xlpm.col),
    _xlpm.r, _xlfn.XLOOKUP(_xlpm.d, _xlpm.dates, _xlpm.titres),
    IF(_xlpm.r=0,"",_xlpm.r)
)</f>
        <v>Centre</v>
      </c>
      <c r="E204">
        <f t="shared" si="14"/>
        <v>1</v>
      </c>
      <c r="F204" t="str">
        <f>_xlfn.XLOOKUP('Fiche formation'!$C$8,SitesFormations[Site de formation principal],SitesFormations[Mail pour assiduité],"")</f>
        <v>cfa-ensuplr-upvd@umontpellier.fr</v>
      </c>
      <c r="G204" t="s">
        <v>140</v>
      </c>
      <c r="H204" t="str">
        <f>_xlfn.TEXTJOIN(" ",TRUE,
'Fiche formation'!$C$18,
_xlfn.SWITCH('Fiche formation'!$C$18,"DNO","2A","DE AUDIO","3A",
_xlfn.SWITCH('Fiche formation'!$C$15,"DEUST","2A","DSCG","2A","MASTER","2A","BUT","3A","DCG","3A","LG","3A","LP","3A","INGE","3A",""))
)</f>
        <v>M CHPS 2A</v>
      </c>
    </row>
    <row r="205" spans="1:8" x14ac:dyDescent="0.3">
      <c r="A205" s="1">
        <f t="shared" si="15"/>
        <v>46336</v>
      </c>
      <c r="B205" t="str">
        <f t="shared" si="12"/>
        <v>14:00</v>
      </c>
      <c r="C205" t="str">
        <f t="shared" si="13"/>
        <v>17:00</v>
      </c>
      <c r="D205" s="12" t="str" cm="1">
        <f t="array" ref="D205">_xlfn.LET(
    _xlpm.d, A205,
    _xlpm.debut, DATE(2026,8,1),
    _xlpm.m, DATEDIF(_xlpm.debut, _xlpm.d, "m"),
    _xlpm.col, 1 + _xlpm.m*3,
    _xlpm.dates, INDEX('Calendrier 2026-2027'!$C$13:$BC$43,,_xlpm.col),
    _xlpm.titres, INDEX('Calendrier 2026-2027'!$D$13:$BD$43,,_xlpm.col),
    _xlpm.r, _xlfn.XLOOKUP(_xlpm.d, _xlpm.dates, _xlpm.titres),
    IF(_xlpm.r=0,"",_xlpm.r)
)</f>
        <v>Centre</v>
      </c>
      <c r="E205">
        <f t="shared" si="14"/>
        <v>1</v>
      </c>
      <c r="F205" t="str">
        <f>_xlfn.XLOOKUP('Fiche formation'!$C$8,SitesFormations[Site de formation principal],SitesFormations[Mail pour assiduité],"")</f>
        <v>cfa-ensuplr-upvd@umontpellier.fr</v>
      </c>
      <c r="G205" t="s">
        <v>140</v>
      </c>
      <c r="H205" t="str">
        <f>_xlfn.TEXTJOIN(" ",TRUE,
'Fiche formation'!$C$18,
_xlfn.SWITCH('Fiche formation'!$C$18,"DNO","2A","DE AUDIO","3A",
_xlfn.SWITCH('Fiche formation'!$C$15,"DEUST","2A","DSCG","2A","MASTER","2A","BUT","3A","DCG","3A","LG","3A","LP","3A","INGE","3A",""))
)</f>
        <v>M CHPS 2A</v>
      </c>
    </row>
    <row r="206" spans="1:8" x14ac:dyDescent="0.3">
      <c r="A206" s="1">
        <f t="shared" si="15"/>
        <v>46337</v>
      </c>
      <c r="B206" t="str">
        <f t="shared" si="12"/>
        <v/>
      </c>
      <c r="C206" t="str">
        <f t="shared" si="13"/>
        <v/>
      </c>
      <c r="D206" s="12" t="str" cm="1">
        <f t="array" ref="D206">_xlfn.LET(
    _xlpm.d, A206,
    _xlpm.debut, DATE(2026,8,1),
    _xlpm.m, DATEDIF(_xlpm.debut, _xlpm.d, "m"),
    _xlpm.col, 1 + _xlpm.m*3,
    _xlpm.dates, INDEX('Calendrier 2026-2027'!$C$13:$BC$43,,_xlpm.col),
    _xlpm.titres, INDEX('Calendrier 2026-2027'!$D$13:$BD$43,,_xlpm.col),
    _xlpm.r, _xlfn.XLOOKUP(_xlpm.d, _xlpm.dates, _xlpm.titres),
    IF(_xlpm.r=0,"",_xlpm.r)
)</f>
        <v/>
      </c>
      <c r="E206" t="str">
        <f t="shared" si="14"/>
        <v/>
      </c>
      <c r="F206" t="str">
        <f>_xlfn.XLOOKUP('Fiche formation'!$C$8,SitesFormations[Site de formation principal],SitesFormations[Mail pour assiduité],"")</f>
        <v>cfa-ensuplr-upvd@umontpellier.fr</v>
      </c>
      <c r="G206" t="s">
        <v>140</v>
      </c>
      <c r="H206" t="str">
        <f>_xlfn.TEXTJOIN(" ",TRUE,
'Fiche formation'!$C$18,
_xlfn.SWITCH('Fiche formation'!$C$18,"DNO","2A","DE AUDIO","3A",
_xlfn.SWITCH('Fiche formation'!$C$15,"DEUST","2A","DSCG","2A","MASTER","2A","BUT","3A","DCG","3A","LG","3A","LP","3A","INGE","3A",""))
)</f>
        <v>M CHPS 2A</v>
      </c>
    </row>
    <row r="207" spans="1:8" x14ac:dyDescent="0.3">
      <c r="A207" s="1">
        <f t="shared" si="15"/>
        <v>46337</v>
      </c>
      <c r="B207" t="str">
        <f t="shared" si="12"/>
        <v/>
      </c>
      <c r="C207" t="str">
        <f t="shared" si="13"/>
        <v/>
      </c>
      <c r="D207" s="12" t="str" cm="1">
        <f t="array" ref="D207">_xlfn.LET(
    _xlpm.d, A207,
    _xlpm.debut, DATE(2026,8,1),
    _xlpm.m, DATEDIF(_xlpm.debut, _xlpm.d, "m"),
    _xlpm.col, 1 + _xlpm.m*3,
    _xlpm.dates, INDEX('Calendrier 2026-2027'!$C$13:$BC$43,,_xlpm.col),
    _xlpm.titres, INDEX('Calendrier 2026-2027'!$D$13:$BD$43,,_xlpm.col),
    _xlpm.r, _xlfn.XLOOKUP(_xlpm.d, _xlpm.dates, _xlpm.titres),
    IF(_xlpm.r=0,"",_xlpm.r)
)</f>
        <v/>
      </c>
      <c r="E207" t="str">
        <f t="shared" si="14"/>
        <v/>
      </c>
      <c r="F207" t="str">
        <f>_xlfn.XLOOKUP('Fiche formation'!$C$8,SitesFormations[Site de formation principal],SitesFormations[Mail pour assiduité],"")</f>
        <v>cfa-ensuplr-upvd@umontpellier.fr</v>
      </c>
      <c r="G207" t="s">
        <v>140</v>
      </c>
      <c r="H207" t="str">
        <f>_xlfn.TEXTJOIN(" ",TRUE,
'Fiche formation'!$C$18,
_xlfn.SWITCH('Fiche formation'!$C$18,"DNO","2A","DE AUDIO","3A",
_xlfn.SWITCH('Fiche formation'!$C$15,"DEUST","2A","DSCG","2A","MASTER","2A","BUT","3A","DCG","3A","LG","3A","LP","3A","INGE","3A",""))
)</f>
        <v>M CHPS 2A</v>
      </c>
    </row>
    <row r="208" spans="1:8" x14ac:dyDescent="0.3">
      <c r="A208" s="1">
        <f t="shared" si="15"/>
        <v>46338</v>
      </c>
      <c r="B208" t="str">
        <f t="shared" si="12"/>
        <v>08:00</v>
      </c>
      <c r="C208" t="str">
        <f t="shared" si="13"/>
        <v>12:00</v>
      </c>
      <c r="D208" s="12" t="str" cm="1">
        <f t="array" ref="D208">_xlfn.LET(
    _xlpm.d, A208,
    _xlpm.debut, DATE(2026,8,1),
    _xlpm.m, DATEDIF(_xlpm.debut, _xlpm.d, "m"),
    _xlpm.col, 1 + _xlpm.m*3,
    _xlpm.dates, INDEX('Calendrier 2026-2027'!$C$13:$BC$43,,_xlpm.col),
    _xlpm.titres, INDEX('Calendrier 2026-2027'!$D$13:$BD$43,,_xlpm.col),
    _xlpm.r, _xlfn.XLOOKUP(_xlpm.d, _xlpm.dates, _xlpm.titres),
    IF(_xlpm.r=0,"",_xlpm.r)
)</f>
        <v>Centre</v>
      </c>
      <c r="E208">
        <f t="shared" si="14"/>
        <v>1</v>
      </c>
      <c r="F208" t="str">
        <f>_xlfn.XLOOKUP('Fiche formation'!$C$8,SitesFormations[Site de formation principal],SitesFormations[Mail pour assiduité],"")</f>
        <v>cfa-ensuplr-upvd@umontpellier.fr</v>
      </c>
      <c r="G208" t="s">
        <v>140</v>
      </c>
      <c r="H208" t="str">
        <f>_xlfn.TEXTJOIN(" ",TRUE,
'Fiche formation'!$C$18,
_xlfn.SWITCH('Fiche formation'!$C$18,"DNO","2A","DE AUDIO","3A",
_xlfn.SWITCH('Fiche formation'!$C$15,"DEUST","2A","DSCG","2A","MASTER","2A","BUT","3A","DCG","3A","LG","3A","LP","3A","INGE","3A",""))
)</f>
        <v>M CHPS 2A</v>
      </c>
    </row>
    <row r="209" spans="1:8" x14ac:dyDescent="0.3">
      <c r="A209" s="1">
        <f t="shared" si="15"/>
        <v>46338</v>
      </c>
      <c r="B209" t="str">
        <f t="shared" si="12"/>
        <v>14:00</v>
      </c>
      <c r="C209" t="str">
        <f t="shared" si="13"/>
        <v>17:00</v>
      </c>
      <c r="D209" s="12" t="str" cm="1">
        <f t="array" ref="D209">_xlfn.LET(
    _xlpm.d, A209,
    _xlpm.debut, DATE(2026,8,1),
    _xlpm.m, DATEDIF(_xlpm.debut, _xlpm.d, "m"),
    _xlpm.col, 1 + _xlpm.m*3,
    _xlpm.dates, INDEX('Calendrier 2026-2027'!$C$13:$BC$43,,_xlpm.col),
    _xlpm.titres, INDEX('Calendrier 2026-2027'!$D$13:$BD$43,,_xlpm.col),
    _xlpm.r, _xlfn.XLOOKUP(_xlpm.d, _xlpm.dates, _xlpm.titres),
    IF(_xlpm.r=0,"",_xlpm.r)
)</f>
        <v>Centre</v>
      </c>
      <c r="E209">
        <f t="shared" si="14"/>
        <v>1</v>
      </c>
      <c r="F209" t="str">
        <f>_xlfn.XLOOKUP('Fiche formation'!$C$8,SitesFormations[Site de formation principal],SitesFormations[Mail pour assiduité],"")</f>
        <v>cfa-ensuplr-upvd@umontpellier.fr</v>
      </c>
      <c r="G209" t="s">
        <v>140</v>
      </c>
      <c r="H209" t="str">
        <f>_xlfn.TEXTJOIN(" ",TRUE,
'Fiche formation'!$C$18,
_xlfn.SWITCH('Fiche formation'!$C$18,"DNO","2A","DE AUDIO","3A",
_xlfn.SWITCH('Fiche formation'!$C$15,"DEUST","2A","DSCG","2A","MASTER","2A","BUT","3A","DCG","3A","LG","3A","LP","3A","INGE","3A",""))
)</f>
        <v>M CHPS 2A</v>
      </c>
    </row>
    <row r="210" spans="1:8" x14ac:dyDescent="0.3">
      <c r="A210" s="1">
        <f t="shared" si="15"/>
        <v>46339</v>
      </c>
      <c r="B210" t="str">
        <f t="shared" si="12"/>
        <v>08:00</v>
      </c>
      <c r="C210" t="str">
        <f t="shared" si="13"/>
        <v>12:00</v>
      </c>
      <c r="D210" s="12" t="str" cm="1">
        <f t="array" ref="D210">_xlfn.LET(
    _xlpm.d, A210,
    _xlpm.debut, DATE(2026,8,1),
    _xlpm.m, DATEDIF(_xlpm.debut, _xlpm.d, "m"),
    _xlpm.col, 1 + _xlpm.m*3,
    _xlpm.dates, INDEX('Calendrier 2026-2027'!$C$13:$BC$43,,_xlpm.col),
    _xlpm.titres, INDEX('Calendrier 2026-2027'!$D$13:$BD$43,,_xlpm.col),
    _xlpm.r, _xlfn.XLOOKUP(_xlpm.d, _xlpm.dates, _xlpm.titres),
    IF(_xlpm.r=0,"",_xlpm.r)
)</f>
        <v>Centre</v>
      </c>
      <c r="E210">
        <f t="shared" si="14"/>
        <v>1</v>
      </c>
      <c r="F210" t="str">
        <f>_xlfn.XLOOKUP('Fiche formation'!$C$8,SitesFormations[Site de formation principal],SitesFormations[Mail pour assiduité],"")</f>
        <v>cfa-ensuplr-upvd@umontpellier.fr</v>
      </c>
      <c r="G210" t="s">
        <v>140</v>
      </c>
      <c r="H210" t="str">
        <f>_xlfn.TEXTJOIN(" ",TRUE,
'Fiche formation'!$C$18,
_xlfn.SWITCH('Fiche formation'!$C$18,"DNO","2A","DE AUDIO","3A",
_xlfn.SWITCH('Fiche formation'!$C$15,"DEUST","2A","DSCG","2A","MASTER","2A","BUT","3A","DCG","3A","LG","3A","LP","3A","INGE","3A",""))
)</f>
        <v>M CHPS 2A</v>
      </c>
    </row>
    <row r="211" spans="1:8" x14ac:dyDescent="0.3">
      <c r="A211" s="1">
        <f t="shared" si="15"/>
        <v>46339</v>
      </c>
      <c r="B211" t="str">
        <f t="shared" si="12"/>
        <v>14:00</v>
      </c>
      <c r="C211" t="str">
        <f t="shared" si="13"/>
        <v>17:00</v>
      </c>
      <c r="D211" s="12" t="str" cm="1">
        <f t="array" ref="D211">_xlfn.LET(
    _xlpm.d, A211,
    _xlpm.debut, DATE(2026,8,1),
    _xlpm.m, DATEDIF(_xlpm.debut, _xlpm.d, "m"),
    _xlpm.col, 1 + _xlpm.m*3,
    _xlpm.dates, INDEX('Calendrier 2026-2027'!$C$13:$BC$43,,_xlpm.col),
    _xlpm.titres, INDEX('Calendrier 2026-2027'!$D$13:$BD$43,,_xlpm.col),
    _xlpm.r, _xlfn.XLOOKUP(_xlpm.d, _xlpm.dates, _xlpm.titres),
    IF(_xlpm.r=0,"",_xlpm.r)
)</f>
        <v>Centre</v>
      </c>
      <c r="E211">
        <f t="shared" si="14"/>
        <v>1</v>
      </c>
      <c r="F211" t="str">
        <f>_xlfn.XLOOKUP('Fiche formation'!$C$8,SitesFormations[Site de formation principal],SitesFormations[Mail pour assiduité],"")</f>
        <v>cfa-ensuplr-upvd@umontpellier.fr</v>
      </c>
      <c r="G211" t="s">
        <v>140</v>
      </c>
      <c r="H211" t="str">
        <f>_xlfn.TEXTJOIN(" ",TRUE,
'Fiche formation'!$C$18,
_xlfn.SWITCH('Fiche formation'!$C$18,"DNO","2A","DE AUDIO","3A",
_xlfn.SWITCH('Fiche formation'!$C$15,"DEUST","2A","DSCG","2A","MASTER","2A","BUT","3A","DCG","3A","LG","3A","LP","3A","INGE","3A",""))
)</f>
        <v>M CHPS 2A</v>
      </c>
    </row>
    <row r="212" spans="1:8" x14ac:dyDescent="0.3">
      <c r="A212" s="1">
        <f t="shared" si="15"/>
        <v>46340</v>
      </c>
      <c r="B212" t="str">
        <f t="shared" si="12"/>
        <v/>
      </c>
      <c r="C212" t="str">
        <f t="shared" si="13"/>
        <v/>
      </c>
      <c r="D212" s="12" t="str" cm="1">
        <f t="array" ref="D212">_xlfn.LET(
    _xlpm.d, A212,
    _xlpm.debut, DATE(2026,8,1),
    _xlpm.m, DATEDIF(_xlpm.debut, _xlpm.d, "m"),
    _xlpm.col, 1 + _xlpm.m*3,
    _xlpm.dates, INDEX('Calendrier 2026-2027'!$C$13:$BC$43,,_xlpm.col),
    _xlpm.titres, INDEX('Calendrier 2026-2027'!$D$13:$BD$43,,_xlpm.col),
    _xlpm.r, _xlfn.XLOOKUP(_xlpm.d, _xlpm.dates, _xlpm.titres),
    IF(_xlpm.r=0,"",_xlpm.r)
)</f>
        <v/>
      </c>
      <c r="E212" t="str">
        <f t="shared" si="14"/>
        <v/>
      </c>
      <c r="F212" t="str">
        <f>_xlfn.XLOOKUP('Fiche formation'!$C$8,SitesFormations[Site de formation principal],SitesFormations[Mail pour assiduité],"")</f>
        <v>cfa-ensuplr-upvd@umontpellier.fr</v>
      </c>
      <c r="G212" t="s">
        <v>140</v>
      </c>
      <c r="H212" t="str">
        <f>_xlfn.TEXTJOIN(" ",TRUE,
'Fiche formation'!$C$18,
_xlfn.SWITCH('Fiche formation'!$C$18,"DNO","2A","DE AUDIO","3A",
_xlfn.SWITCH('Fiche formation'!$C$15,"DEUST","2A","DSCG","2A","MASTER","2A","BUT","3A","DCG","3A","LG","3A","LP","3A","INGE","3A",""))
)</f>
        <v>M CHPS 2A</v>
      </c>
    </row>
    <row r="213" spans="1:8" x14ac:dyDescent="0.3">
      <c r="A213" s="1">
        <f t="shared" si="15"/>
        <v>46340</v>
      </c>
      <c r="B213" t="str">
        <f t="shared" si="12"/>
        <v/>
      </c>
      <c r="C213" t="str">
        <f t="shared" si="13"/>
        <v/>
      </c>
      <c r="D213" s="12" t="str" cm="1">
        <f t="array" ref="D213">_xlfn.LET(
    _xlpm.d, A213,
    _xlpm.debut, DATE(2026,8,1),
    _xlpm.m, DATEDIF(_xlpm.debut, _xlpm.d, "m"),
    _xlpm.col, 1 + _xlpm.m*3,
    _xlpm.dates, INDEX('Calendrier 2026-2027'!$C$13:$BC$43,,_xlpm.col),
    _xlpm.titres, INDEX('Calendrier 2026-2027'!$D$13:$BD$43,,_xlpm.col),
    _xlpm.r, _xlfn.XLOOKUP(_xlpm.d, _xlpm.dates, _xlpm.titres),
    IF(_xlpm.r=0,"",_xlpm.r)
)</f>
        <v/>
      </c>
      <c r="E213" t="str">
        <f t="shared" si="14"/>
        <v/>
      </c>
      <c r="F213" t="str">
        <f>_xlfn.XLOOKUP('Fiche formation'!$C$8,SitesFormations[Site de formation principal],SitesFormations[Mail pour assiduité],"")</f>
        <v>cfa-ensuplr-upvd@umontpellier.fr</v>
      </c>
      <c r="G213" t="s">
        <v>140</v>
      </c>
      <c r="H213" t="str">
        <f>_xlfn.TEXTJOIN(" ",TRUE,
'Fiche formation'!$C$18,
_xlfn.SWITCH('Fiche formation'!$C$18,"DNO","2A","DE AUDIO","3A",
_xlfn.SWITCH('Fiche formation'!$C$15,"DEUST","2A","DSCG","2A","MASTER","2A","BUT","3A","DCG","3A","LG","3A","LP","3A","INGE","3A",""))
)</f>
        <v>M CHPS 2A</v>
      </c>
    </row>
    <row r="214" spans="1:8" x14ac:dyDescent="0.3">
      <c r="A214" s="1">
        <f t="shared" si="15"/>
        <v>46341</v>
      </c>
      <c r="B214" t="str">
        <f t="shared" si="12"/>
        <v/>
      </c>
      <c r="C214" t="str">
        <f t="shared" si="13"/>
        <v/>
      </c>
      <c r="D214" s="12" t="str" cm="1">
        <f t="array" ref="D214">_xlfn.LET(
    _xlpm.d, A214,
    _xlpm.debut, DATE(2026,8,1),
    _xlpm.m, DATEDIF(_xlpm.debut, _xlpm.d, "m"),
    _xlpm.col, 1 + _xlpm.m*3,
    _xlpm.dates, INDEX('Calendrier 2026-2027'!$C$13:$BC$43,,_xlpm.col),
    _xlpm.titres, INDEX('Calendrier 2026-2027'!$D$13:$BD$43,,_xlpm.col),
    _xlpm.r, _xlfn.XLOOKUP(_xlpm.d, _xlpm.dates, _xlpm.titres),
    IF(_xlpm.r=0,"",_xlpm.r)
)</f>
        <v/>
      </c>
      <c r="E214" t="str">
        <f t="shared" si="14"/>
        <v/>
      </c>
      <c r="F214" t="str">
        <f>_xlfn.XLOOKUP('Fiche formation'!$C$8,SitesFormations[Site de formation principal],SitesFormations[Mail pour assiduité],"")</f>
        <v>cfa-ensuplr-upvd@umontpellier.fr</v>
      </c>
      <c r="G214" t="s">
        <v>140</v>
      </c>
      <c r="H214" t="str">
        <f>_xlfn.TEXTJOIN(" ",TRUE,
'Fiche formation'!$C$18,
_xlfn.SWITCH('Fiche formation'!$C$18,"DNO","2A","DE AUDIO","3A",
_xlfn.SWITCH('Fiche formation'!$C$15,"DEUST","2A","DSCG","2A","MASTER","2A","BUT","3A","DCG","3A","LG","3A","LP","3A","INGE","3A",""))
)</f>
        <v>M CHPS 2A</v>
      </c>
    </row>
    <row r="215" spans="1:8" x14ac:dyDescent="0.3">
      <c r="A215" s="1">
        <f t="shared" si="15"/>
        <v>46341</v>
      </c>
      <c r="B215" t="str">
        <f t="shared" si="12"/>
        <v/>
      </c>
      <c r="C215" t="str">
        <f t="shared" si="13"/>
        <v/>
      </c>
      <c r="D215" s="12" t="str" cm="1">
        <f t="array" ref="D215">_xlfn.LET(
    _xlpm.d, A215,
    _xlpm.debut, DATE(2026,8,1),
    _xlpm.m, DATEDIF(_xlpm.debut, _xlpm.d, "m"),
    _xlpm.col, 1 + _xlpm.m*3,
    _xlpm.dates, INDEX('Calendrier 2026-2027'!$C$13:$BC$43,,_xlpm.col),
    _xlpm.titres, INDEX('Calendrier 2026-2027'!$D$13:$BD$43,,_xlpm.col),
    _xlpm.r, _xlfn.XLOOKUP(_xlpm.d, _xlpm.dates, _xlpm.titres),
    IF(_xlpm.r=0,"",_xlpm.r)
)</f>
        <v/>
      </c>
      <c r="E215" t="str">
        <f t="shared" si="14"/>
        <v/>
      </c>
      <c r="F215" t="str">
        <f>_xlfn.XLOOKUP('Fiche formation'!$C$8,SitesFormations[Site de formation principal],SitesFormations[Mail pour assiduité],"")</f>
        <v>cfa-ensuplr-upvd@umontpellier.fr</v>
      </c>
      <c r="G215" t="s">
        <v>140</v>
      </c>
      <c r="H215" t="str">
        <f>_xlfn.TEXTJOIN(" ",TRUE,
'Fiche formation'!$C$18,
_xlfn.SWITCH('Fiche formation'!$C$18,"DNO","2A","DE AUDIO","3A",
_xlfn.SWITCH('Fiche formation'!$C$15,"DEUST","2A","DSCG","2A","MASTER","2A","BUT","3A","DCG","3A","LG","3A","LP","3A","INGE","3A",""))
)</f>
        <v>M CHPS 2A</v>
      </c>
    </row>
    <row r="216" spans="1:8" x14ac:dyDescent="0.3">
      <c r="A216" s="1">
        <f t="shared" si="15"/>
        <v>46342</v>
      </c>
      <c r="B216" t="str">
        <f t="shared" si="12"/>
        <v>08:00</v>
      </c>
      <c r="C216" t="str">
        <f t="shared" si="13"/>
        <v>12:00</v>
      </c>
      <c r="D216" s="12" t="str" cm="1">
        <f t="array" ref="D216">_xlfn.LET(
    _xlpm.d, A216,
    _xlpm.debut, DATE(2026,8,1),
    _xlpm.m, DATEDIF(_xlpm.debut, _xlpm.d, "m"),
    _xlpm.col, 1 + _xlpm.m*3,
    _xlpm.dates, INDEX('Calendrier 2026-2027'!$C$13:$BC$43,,_xlpm.col),
    _xlpm.titres, INDEX('Calendrier 2026-2027'!$D$13:$BD$43,,_xlpm.col),
    _xlpm.r, _xlfn.XLOOKUP(_xlpm.d, _xlpm.dates, _xlpm.titres),
    IF(_xlpm.r=0,"",_xlpm.r)
)</f>
        <v>Centre</v>
      </c>
      <c r="E216">
        <f t="shared" si="14"/>
        <v>1</v>
      </c>
      <c r="F216" t="str">
        <f>_xlfn.XLOOKUP('Fiche formation'!$C$8,SitesFormations[Site de formation principal],SitesFormations[Mail pour assiduité],"")</f>
        <v>cfa-ensuplr-upvd@umontpellier.fr</v>
      </c>
      <c r="G216" t="s">
        <v>140</v>
      </c>
      <c r="H216" t="str">
        <f>_xlfn.TEXTJOIN(" ",TRUE,
'Fiche formation'!$C$18,
_xlfn.SWITCH('Fiche formation'!$C$18,"DNO","2A","DE AUDIO","3A",
_xlfn.SWITCH('Fiche formation'!$C$15,"DEUST","2A","DSCG","2A","MASTER","2A","BUT","3A","DCG","3A","LG","3A","LP","3A","INGE","3A",""))
)</f>
        <v>M CHPS 2A</v>
      </c>
    </row>
    <row r="217" spans="1:8" x14ac:dyDescent="0.3">
      <c r="A217" s="1">
        <f t="shared" si="15"/>
        <v>46342</v>
      </c>
      <c r="B217" t="str">
        <f t="shared" si="12"/>
        <v>14:00</v>
      </c>
      <c r="C217" t="str">
        <f t="shared" si="13"/>
        <v>17:00</v>
      </c>
      <c r="D217" s="12" t="str" cm="1">
        <f t="array" ref="D217">_xlfn.LET(
    _xlpm.d, A217,
    _xlpm.debut, DATE(2026,8,1),
    _xlpm.m, DATEDIF(_xlpm.debut, _xlpm.d, "m"),
    _xlpm.col, 1 + _xlpm.m*3,
    _xlpm.dates, INDEX('Calendrier 2026-2027'!$C$13:$BC$43,,_xlpm.col),
    _xlpm.titres, INDEX('Calendrier 2026-2027'!$D$13:$BD$43,,_xlpm.col),
    _xlpm.r, _xlfn.XLOOKUP(_xlpm.d, _xlpm.dates, _xlpm.titres),
    IF(_xlpm.r=0,"",_xlpm.r)
)</f>
        <v>Centre</v>
      </c>
      <c r="E217">
        <f t="shared" si="14"/>
        <v>1</v>
      </c>
      <c r="F217" t="str">
        <f>_xlfn.XLOOKUP('Fiche formation'!$C$8,SitesFormations[Site de formation principal],SitesFormations[Mail pour assiduité],"")</f>
        <v>cfa-ensuplr-upvd@umontpellier.fr</v>
      </c>
      <c r="G217" t="s">
        <v>140</v>
      </c>
      <c r="H217" t="str">
        <f>_xlfn.TEXTJOIN(" ",TRUE,
'Fiche formation'!$C$18,
_xlfn.SWITCH('Fiche formation'!$C$18,"DNO","2A","DE AUDIO","3A",
_xlfn.SWITCH('Fiche formation'!$C$15,"DEUST","2A","DSCG","2A","MASTER","2A","BUT","3A","DCG","3A","LG","3A","LP","3A","INGE","3A",""))
)</f>
        <v>M CHPS 2A</v>
      </c>
    </row>
    <row r="218" spans="1:8" x14ac:dyDescent="0.3">
      <c r="A218" s="1">
        <f t="shared" si="15"/>
        <v>46343</v>
      </c>
      <c r="B218" t="str">
        <f t="shared" si="12"/>
        <v>08:00</v>
      </c>
      <c r="C218" t="str">
        <f t="shared" si="13"/>
        <v>12:00</v>
      </c>
      <c r="D218" s="12" t="str" cm="1">
        <f t="array" ref="D218">_xlfn.LET(
    _xlpm.d, A218,
    _xlpm.debut, DATE(2026,8,1),
    _xlpm.m, DATEDIF(_xlpm.debut, _xlpm.d, "m"),
    _xlpm.col, 1 + _xlpm.m*3,
    _xlpm.dates, INDEX('Calendrier 2026-2027'!$C$13:$BC$43,,_xlpm.col),
    _xlpm.titres, INDEX('Calendrier 2026-2027'!$D$13:$BD$43,,_xlpm.col),
    _xlpm.r, _xlfn.XLOOKUP(_xlpm.d, _xlpm.dates, _xlpm.titres),
    IF(_xlpm.r=0,"",_xlpm.r)
)</f>
        <v>Centre</v>
      </c>
      <c r="E218">
        <f t="shared" si="14"/>
        <v>1</v>
      </c>
      <c r="F218" t="str">
        <f>_xlfn.XLOOKUP('Fiche formation'!$C$8,SitesFormations[Site de formation principal],SitesFormations[Mail pour assiduité],"")</f>
        <v>cfa-ensuplr-upvd@umontpellier.fr</v>
      </c>
      <c r="G218" t="s">
        <v>140</v>
      </c>
      <c r="H218" t="str">
        <f>_xlfn.TEXTJOIN(" ",TRUE,
'Fiche formation'!$C$18,
_xlfn.SWITCH('Fiche formation'!$C$18,"DNO","2A","DE AUDIO","3A",
_xlfn.SWITCH('Fiche formation'!$C$15,"DEUST","2A","DSCG","2A","MASTER","2A","BUT","3A","DCG","3A","LG","3A","LP","3A","INGE","3A",""))
)</f>
        <v>M CHPS 2A</v>
      </c>
    </row>
    <row r="219" spans="1:8" x14ac:dyDescent="0.3">
      <c r="A219" s="1">
        <f t="shared" si="15"/>
        <v>46343</v>
      </c>
      <c r="B219" t="str">
        <f t="shared" si="12"/>
        <v>14:00</v>
      </c>
      <c r="C219" t="str">
        <f t="shared" si="13"/>
        <v>17:00</v>
      </c>
      <c r="D219" s="12" t="str" cm="1">
        <f t="array" ref="D219">_xlfn.LET(
    _xlpm.d, A219,
    _xlpm.debut, DATE(2026,8,1),
    _xlpm.m, DATEDIF(_xlpm.debut, _xlpm.d, "m"),
    _xlpm.col, 1 + _xlpm.m*3,
    _xlpm.dates, INDEX('Calendrier 2026-2027'!$C$13:$BC$43,,_xlpm.col),
    _xlpm.titres, INDEX('Calendrier 2026-2027'!$D$13:$BD$43,,_xlpm.col),
    _xlpm.r, _xlfn.XLOOKUP(_xlpm.d, _xlpm.dates, _xlpm.titres),
    IF(_xlpm.r=0,"",_xlpm.r)
)</f>
        <v>Centre</v>
      </c>
      <c r="E219">
        <f t="shared" si="14"/>
        <v>1</v>
      </c>
      <c r="F219" t="str">
        <f>_xlfn.XLOOKUP('Fiche formation'!$C$8,SitesFormations[Site de formation principal],SitesFormations[Mail pour assiduité],"")</f>
        <v>cfa-ensuplr-upvd@umontpellier.fr</v>
      </c>
      <c r="G219" t="s">
        <v>140</v>
      </c>
      <c r="H219" t="str">
        <f>_xlfn.TEXTJOIN(" ",TRUE,
'Fiche formation'!$C$18,
_xlfn.SWITCH('Fiche formation'!$C$18,"DNO","2A","DE AUDIO","3A",
_xlfn.SWITCH('Fiche formation'!$C$15,"DEUST","2A","DSCG","2A","MASTER","2A","BUT","3A","DCG","3A","LG","3A","LP","3A","INGE","3A",""))
)</f>
        <v>M CHPS 2A</v>
      </c>
    </row>
    <row r="220" spans="1:8" x14ac:dyDescent="0.3">
      <c r="A220" s="1">
        <f t="shared" si="15"/>
        <v>46344</v>
      </c>
      <c r="B220" t="str">
        <f t="shared" si="12"/>
        <v>08:00</v>
      </c>
      <c r="C220" t="str">
        <f t="shared" si="13"/>
        <v>12:00</v>
      </c>
      <c r="D220" s="12" t="str" cm="1">
        <f t="array" ref="D220">_xlfn.LET(
    _xlpm.d, A220,
    _xlpm.debut, DATE(2026,8,1),
    _xlpm.m, DATEDIF(_xlpm.debut, _xlpm.d, "m"),
    _xlpm.col, 1 + _xlpm.m*3,
    _xlpm.dates, INDEX('Calendrier 2026-2027'!$C$13:$BC$43,,_xlpm.col),
    _xlpm.titres, INDEX('Calendrier 2026-2027'!$D$13:$BD$43,,_xlpm.col),
    _xlpm.r, _xlfn.XLOOKUP(_xlpm.d, _xlpm.dates, _xlpm.titres),
    IF(_xlpm.r=0,"",_xlpm.r)
)</f>
        <v>Centre</v>
      </c>
      <c r="E220">
        <f t="shared" si="14"/>
        <v>1</v>
      </c>
      <c r="F220" t="str">
        <f>_xlfn.XLOOKUP('Fiche formation'!$C$8,SitesFormations[Site de formation principal],SitesFormations[Mail pour assiduité],"")</f>
        <v>cfa-ensuplr-upvd@umontpellier.fr</v>
      </c>
      <c r="G220" t="s">
        <v>140</v>
      </c>
      <c r="H220" t="str">
        <f>_xlfn.TEXTJOIN(" ",TRUE,
'Fiche formation'!$C$18,
_xlfn.SWITCH('Fiche formation'!$C$18,"DNO","2A","DE AUDIO","3A",
_xlfn.SWITCH('Fiche formation'!$C$15,"DEUST","2A","DSCG","2A","MASTER","2A","BUT","3A","DCG","3A","LG","3A","LP","3A","INGE","3A",""))
)</f>
        <v>M CHPS 2A</v>
      </c>
    </row>
    <row r="221" spans="1:8" x14ac:dyDescent="0.3">
      <c r="A221" s="1">
        <f t="shared" si="15"/>
        <v>46344</v>
      </c>
      <c r="B221" t="str">
        <f t="shared" si="12"/>
        <v>14:00</v>
      </c>
      <c r="C221" t="str">
        <f t="shared" si="13"/>
        <v>17:00</v>
      </c>
      <c r="D221" s="12" t="str" cm="1">
        <f t="array" ref="D221">_xlfn.LET(
    _xlpm.d, A221,
    _xlpm.debut, DATE(2026,8,1),
    _xlpm.m, DATEDIF(_xlpm.debut, _xlpm.d, "m"),
    _xlpm.col, 1 + _xlpm.m*3,
    _xlpm.dates, INDEX('Calendrier 2026-2027'!$C$13:$BC$43,,_xlpm.col),
    _xlpm.titres, INDEX('Calendrier 2026-2027'!$D$13:$BD$43,,_xlpm.col),
    _xlpm.r, _xlfn.XLOOKUP(_xlpm.d, _xlpm.dates, _xlpm.titres),
    IF(_xlpm.r=0,"",_xlpm.r)
)</f>
        <v>Centre</v>
      </c>
      <c r="E221">
        <f t="shared" si="14"/>
        <v>1</v>
      </c>
      <c r="F221" t="str">
        <f>_xlfn.XLOOKUP('Fiche formation'!$C$8,SitesFormations[Site de formation principal],SitesFormations[Mail pour assiduité],"")</f>
        <v>cfa-ensuplr-upvd@umontpellier.fr</v>
      </c>
      <c r="G221" t="s">
        <v>140</v>
      </c>
      <c r="H221" t="str">
        <f>_xlfn.TEXTJOIN(" ",TRUE,
'Fiche formation'!$C$18,
_xlfn.SWITCH('Fiche formation'!$C$18,"DNO","2A","DE AUDIO","3A",
_xlfn.SWITCH('Fiche formation'!$C$15,"DEUST","2A","DSCG","2A","MASTER","2A","BUT","3A","DCG","3A","LG","3A","LP","3A","INGE","3A",""))
)</f>
        <v>M CHPS 2A</v>
      </c>
    </row>
    <row r="222" spans="1:8" x14ac:dyDescent="0.3">
      <c r="A222" s="1">
        <f t="shared" si="15"/>
        <v>46345</v>
      </c>
      <c r="B222" t="str">
        <f t="shared" si="12"/>
        <v>08:00</v>
      </c>
      <c r="C222" t="str">
        <f t="shared" si="13"/>
        <v>12:00</v>
      </c>
      <c r="D222" s="12" t="str" cm="1">
        <f t="array" ref="D222">_xlfn.LET(
    _xlpm.d, A222,
    _xlpm.debut, DATE(2026,8,1),
    _xlpm.m, DATEDIF(_xlpm.debut, _xlpm.d, "m"),
    _xlpm.col, 1 + _xlpm.m*3,
    _xlpm.dates, INDEX('Calendrier 2026-2027'!$C$13:$BC$43,,_xlpm.col),
    _xlpm.titres, INDEX('Calendrier 2026-2027'!$D$13:$BD$43,,_xlpm.col),
    _xlpm.r, _xlfn.XLOOKUP(_xlpm.d, _xlpm.dates, _xlpm.titres),
    IF(_xlpm.r=0,"",_xlpm.r)
)</f>
        <v>Centre</v>
      </c>
      <c r="E222">
        <f t="shared" si="14"/>
        <v>1</v>
      </c>
      <c r="F222" t="str">
        <f>_xlfn.XLOOKUP('Fiche formation'!$C$8,SitesFormations[Site de formation principal],SitesFormations[Mail pour assiduité],"")</f>
        <v>cfa-ensuplr-upvd@umontpellier.fr</v>
      </c>
      <c r="G222" t="s">
        <v>140</v>
      </c>
      <c r="H222" t="str">
        <f>_xlfn.TEXTJOIN(" ",TRUE,
'Fiche formation'!$C$18,
_xlfn.SWITCH('Fiche formation'!$C$18,"DNO","2A","DE AUDIO","3A",
_xlfn.SWITCH('Fiche formation'!$C$15,"DEUST","2A","DSCG","2A","MASTER","2A","BUT","3A","DCG","3A","LG","3A","LP","3A","INGE","3A",""))
)</f>
        <v>M CHPS 2A</v>
      </c>
    </row>
    <row r="223" spans="1:8" x14ac:dyDescent="0.3">
      <c r="A223" s="1">
        <f t="shared" si="15"/>
        <v>46345</v>
      </c>
      <c r="B223" t="str">
        <f t="shared" si="12"/>
        <v>14:00</v>
      </c>
      <c r="C223" t="str">
        <f t="shared" si="13"/>
        <v>17:00</v>
      </c>
      <c r="D223" s="12" t="str" cm="1">
        <f t="array" ref="D223">_xlfn.LET(
    _xlpm.d, A223,
    _xlpm.debut, DATE(2026,8,1),
    _xlpm.m, DATEDIF(_xlpm.debut, _xlpm.d, "m"),
    _xlpm.col, 1 + _xlpm.m*3,
    _xlpm.dates, INDEX('Calendrier 2026-2027'!$C$13:$BC$43,,_xlpm.col),
    _xlpm.titres, INDEX('Calendrier 2026-2027'!$D$13:$BD$43,,_xlpm.col),
    _xlpm.r, _xlfn.XLOOKUP(_xlpm.d, _xlpm.dates, _xlpm.titres),
    IF(_xlpm.r=0,"",_xlpm.r)
)</f>
        <v>Centre</v>
      </c>
      <c r="E223">
        <f t="shared" si="14"/>
        <v>1</v>
      </c>
      <c r="F223" t="str">
        <f>_xlfn.XLOOKUP('Fiche formation'!$C$8,SitesFormations[Site de formation principal],SitesFormations[Mail pour assiduité],"")</f>
        <v>cfa-ensuplr-upvd@umontpellier.fr</v>
      </c>
      <c r="G223" t="s">
        <v>140</v>
      </c>
      <c r="H223" t="str">
        <f>_xlfn.TEXTJOIN(" ",TRUE,
'Fiche formation'!$C$18,
_xlfn.SWITCH('Fiche formation'!$C$18,"DNO","2A","DE AUDIO","3A",
_xlfn.SWITCH('Fiche formation'!$C$15,"DEUST","2A","DSCG","2A","MASTER","2A","BUT","3A","DCG","3A","LG","3A","LP","3A","INGE","3A",""))
)</f>
        <v>M CHPS 2A</v>
      </c>
    </row>
    <row r="224" spans="1:8" x14ac:dyDescent="0.3">
      <c r="A224" s="1">
        <f t="shared" si="15"/>
        <v>46346</v>
      </c>
      <c r="B224" t="str">
        <f t="shared" si="12"/>
        <v>08:00</v>
      </c>
      <c r="C224" t="str">
        <f t="shared" si="13"/>
        <v>12:00</v>
      </c>
      <c r="D224" s="12" t="str" cm="1">
        <f t="array" ref="D224">_xlfn.LET(
    _xlpm.d, A224,
    _xlpm.debut, DATE(2026,8,1),
    _xlpm.m, DATEDIF(_xlpm.debut, _xlpm.d, "m"),
    _xlpm.col, 1 + _xlpm.m*3,
    _xlpm.dates, INDEX('Calendrier 2026-2027'!$C$13:$BC$43,,_xlpm.col),
    _xlpm.titres, INDEX('Calendrier 2026-2027'!$D$13:$BD$43,,_xlpm.col),
    _xlpm.r, _xlfn.XLOOKUP(_xlpm.d, _xlpm.dates, _xlpm.titres),
    IF(_xlpm.r=0,"",_xlpm.r)
)</f>
        <v>Centre</v>
      </c>
      <c r="E224">
        <f t="shared" si="14"/>
        <v>1</v>
      </c>
      <c r="F224" t="str">
        <f>_xlfn.XLOOKUP('Fiche formation'!$C$8,SitesFormations[Site de formation principal],SitesFormations[Mail pour assiduité],"")</f>
        <v>cfa-ensuplr-upvd@umontpellier.fr</v>
      </c>
      <c r="G224" t="s">
        <v>140</v>
      </c>
      <c r="H224" t="str">
        <f>_xlfn.TEXTJOIN(" ",TRUE,
'Fiche formation'!$C$18,
_xlfn.SWITCH('Fiche formation'!$C$18,"DNO","2A","DE AUDIO","3A",
_xlfn.SWITCH('Fiche formation'!$C$15,"DEUST","2A","DSCG","2A","MASTER","2A","BUT","3A","DCG","3A","LG","3A","LP","3A","INGE","3A",""))
)</f>
        <v>M CHPS 2A</v>
      </c>
    </row>
    <row r="225" spans="1:8" x14ac:dyDescent="0.3">
      <c r="A225" s="1">
        <f t="shared" si="15"/>
        <v>46346</v>
      </c>
      <c r="B225" t="str">
        <f t="shared" si="12"/>
        <v>14:00</v>
      </c>
      <c r="C225" t="str">
        <f t="shared" si="13"/>
        <v>17:00</v>
      </c>
      <c r="D225" s="12" t="str" cm="1">
        <f t="array" ref="D225">_xlfn.LET(
    _xlpm.d, A225,
    _xlpm.debut, DATE(2026,8,1),
    _xlpm.m, DATEDIF(_xlpm.debut, _xlpm.d, "m"),
    _xlpm.col, 1 + _xlpm.m*3,
    _xlpm.dates, INDEX('Calendrier 2026-2027'!$C$13:$BC$43,,_xlpm.col),
    _xlpm.titres, INDEX('Calendrier 2026-2027'!$D$13:$BD$43,,_xlpm.col),
    _xlpm.r, _xlfn.XLOOKUP(_xlpm.d, _xlpm.dates, _xlpm.titres),
    IF(_xlpm.r=0,"",_xlpm.r)
)</f>
        <v>Centre</v>
      </c>
      <c r="E225">
        <f t="shared" si="14"/>
        <v>1</v>
      </c>
      <c r="F225" t="str">
        <f>_xlfn.XLOOKUP('Fiche formation'!$C$8,SitesFormations[Site de formation principal],SitesFormations[Mail pour assiduité],"")</f>
        <v>cfa-ensuplr-upvd@umontpellier.fr</v>
      </c>
      <c r="G225" t="s">
        <v>140</v>
      </c>
      <c r="H225" t="str">
        <f>_xlfn.TEXTJOIN(" ",TRUE,
'Fiche formation'!$C$18,
_xlfn.SWITCH('Fiche formation'!$C$18,"DNO","2A","DE AUDIO","3A",
_xlfn.SWITCH('Fiche formation'!$C$15,"DEUST","2A","DSCG","2A","MASTER","2A","BUT","3A","DCG","3A","LG","3A","LP","3A","INGE","3A",""))
)</f>
        <v>M CHPS 2A</v>
      </c>
    </row>
    <row r="226" spans="1:8" x14ac:dyDescent="0.3">
      <c r="A226" s="1">
        <f t="shared" si="15"/>
        <v>46347</v>
      </c>
      <c r="B226" t="str">
        <f t="shared" si="12"/>
        <v/>
      </c>
      <c r="C226" t="str">
        <f t="shared" si="13"/>
        <v/>
      </c>
      <c r="D226" s="12" t="str" cm="1">
        <f t="array" ref="D226">_xlfn.LET(
    _xlpm.d, A226,
    _xlpm.debut, DATE(2026,8,1),
    _xlpm.m, DATEDIF(_xlpm.debut, _xlpm.d, "m"),
    _xlpm.col, 1 + _xlpm.m*3,
    _xlpm.dates, INDEX('Calendrier 2026-2027'!$C$13:$BC$43,,_xlpm.col),
    _xlpm.titres, INDEX('Calendrier 2026-2027'!$D$13:$BD$43,,_xlpm.col),
    _xlpm.r, _xlfn.XLOOKUP(_xlpm.d, _xlpm.dates, _xlpm.titres),
    IF(_xlpm.r=0,"",_xlpm.r)
)</f>
        <v/>
      </c>
      <c r="E226" t="str">
        <f t="shared" si="14"/>
        <v/>
      </c>
      <c r="F226" t="str">
        <f>_xlfn.XLOOKUP('Fiche formation'!$C$8,SitesFormations[Site de formation principal],SitesFormations[Mail pour assiduité],"")</f>
        <v>cfa-ensuplr-upvd@umontpellier.fr</v>
      </c>
      <c r="G226" t="s">
        <v>140</v>
      </c>
      <c r="H226" t="str">
        <f>_xlfn.TEXTJOIN(" ",TRUE,
'Fiche formation'!$C$18,
_xlfn.SWITCH('Fiche formation'!$C$18,"DNO","2A","DE AUDIO","3A",
_xlfn.SWITCH('Fiche formation'!$C$15,"DEUST","2A","DSCG","2A","MASTER","2A","BUT","3A","DCG","3A","LG","3A","LP","3A","INGE","3A",""))
)</f>
        <v>M CHPS 2A</v>
      </c>
    </row>
    <row r="227" spans="1:8" x14ac:dyDescent="0.3">
      <c r="A227" s="1">
        <f t="shared" si="15"/>
        <v>46347</v>
      </c>
      <c r="B227" t="str">
        <f t="shared" si="12"/>
        <v/>
      </c>
      <c r="C227" t="str">
        <f t="shared" si="13"/>
        <v/>
      </c>
      <c r="D227" s="12" t="str" cm="1">
        <f t="array" ref="D227">_xlfn.LET(
    _xlpm.d, A227,
    _xlpm.debut, DATE(2026,8,1),
    _xlpm.m, DATEDIF(_xlpm.debut, _xlpm.d, "m"),
    _xlpm.col, 1 + _xlpm.m*3,
    _xlpm.dates, INDEX('Calendrier 2026-2027'!$C$13:$BC$43,,_xlpm.col),
    _xlpm.titres, INDEX('Calendrier 2026-2027'!$D$13:$BD$43,,_xlpm.col),
    _xlpm.r, _xlfn.XLOOKUP(_xlpm.d, _xlpm.dates, _xlpm.titres),
    IF(_xlpm.r=0,"",_xlpm.r)
)</f>
        <v/>
      </c>
      <c r="E227" t="str">
        <f t="shared" si="14"/>
        <v/>
      </c>
      <c r="F227" t="str">
        <f>_xlfn.XLOOKUP('Fiche formation'!$C$8,SitesFormations[Site de formation principal],SitesFormations[Mail pour assiduité],"")</f>
        <v>cfa-ensuplr-upvd@umontpellier.fr</v>
      </c>
      <c r="G227" t="s">
        <v>140</v>
      </c>
      <c r="H227" t="str">
        <f>_xlfn.TEXTJOIN(" ",TRUE,
'Fiche formation'!$C$18,
_xlfn.SWITCH('Fiche formation'!$C$18,"DNO","2A","DE AUDIO","3A",
_xlfn.SWITCH('Fiche formation'!$C$15,"DEUST","2A","DSCG","2A","MASTER","2A","BUT","3A","DCG","3A","LG","3A","LP","3A","INGE","3A",""))
)</f>
        <v>M CHPS 2A</v>
      </c>
    </row>
    <row r="228" spans="1:8" x14ac:dyDescent="0.3">
      <c r="A228" s="1">
        <f t="shared" si="15"/>
        <v>46348</v>
      </c>
      <c r="B228" t="str">
        <f t="shared" si="12"/>
        <v/>
      </c>
      <c r="C228" t="str">
        <f t="shared" si="13"/>
        <v/>
      </c>
      <c r="D228" s="12" t="str" cm="1">
        <f t="array" ref="D228">_xlfn.LET(
    _xlpm.d, A228,
    _xlpm.debut, DATE(2026,8,1),
    _xlpm.m, DATEDIF(_xlpm.debut, _xlpm.d, "m"),
    _xlpm.col, 1 + _xlpm.m*3,
    _xlpm.dates, INDEX('Calendrier 2026-2027'!$C$13:$BC$43,,_xlpm.col),
    _xlpm.titres, INDEX('Calendrier 2026-2027'!$D$13:$BD$43,,_xlpm.col),
    _xlpm.r, _xlfn.XLOOKUP(_xlpm.d, _xlpm.dates, _xlpm.titres),
    IF(_xlpm.r=0,"",_xlpm.r)
)</f>
        <v/>
      </c>
      <c r="E228" t="str">
        <f t="shared" si="14"/>
        <v/>
      </c>
      <c r="F228" t="str">
        <f>_xlfn.XLOOKUP('Fiche formation'!$C$8,SitesFormations[Site de formation principal],SitesFormations[Mail pour assiduité],"")</f>
        <v>cfa-ensuplr-upvd@umontpellier.fr</v>
      </c>
      <c r="G228" t="s">
        <v>140</v>
      </c>
      <c r="H228" t="str">
        <f>_xlfn.TEXTJOIN(" ",TRUE,
'Fiche formation'!$C$18,
_xlfn.SWITCH('Fiche formation'!$C$18,"DNO","2A","DE AUDIO","3A",
_xlfn.SWITCH('Fiche formation'!$C$15,"DEUST","2A","DSCG","2A","MASTER","2A","BUT","3A","DCG","3A","LG","3A","LP","3A","INGE","3A",""))
)</f>
        <v>M CHPS 2A</v>
      </c>
    </row>
    <row r="229" spans="1:8" x14ac:dyDescent="0.3">
      <c r="A229" s="1">
        <f t="shared" si="15"/>
        <v>46348</v>
      </c>
      <c r="B229" t="str">
        <f t="shared" si="12"/>
        <v/>
      </c>
      <c r="C229" t="str">
        <f t="shared" si="13"/>
        <v/>
      </c>
      <c r="D229" s="12" t="str" cm="1">
        <f t="array" ref="D229">_xlfn.LET(
    _xlpm.d, A229,
    _xlpm.debut, DATE(2026,8,1),
    _xlpm.m, DATEDIF(_xlpm.debut, _xlpm.d, "m"),
    _xlpm.col, 1 + _xlpm.m*3,
    _xlpm.dates, INDEX('Calendrier 2026-2027'!$C$13:$BC$43,,_xlpm.col),
    _xlpm.titres, INDEX('Calendrier 2026-2027'!$D$13:$BD$43,,_xlpm.col),
    _xlpm.r, _xlfn.XLOOKUP(_xlpm.d, _xlpm.dates, _xlpm.titres),
    IF(_xlpm.r=0,"",_xlpm.r)
)</f>
        <v/>
      </c>
      <c r="E229" t="str">
        <f t="shared" si="14"/>
        <v/>
      </c>
      <c r="F229" t="str">
        <f>_xlfn.XLOOKUP('Fiche formation'!$C$8,SitesFormations[Site de formation principal],SitesFormations[Mail pour assiduité],"")</f>
        <v>cfa-ensuplr-upvd@umontpellier.fr</v>
      </c>
      <c r="G229" t="s">
        <v>140</v>
      </c>
      <c r="H229" t="str">
        <f>_xlfn.TEXTJOIN(" ",TRUE,
'Fiche formation'!$C$18,
_xlfn.SWITCH('Fiche formation'!$C$18,"DNO","2A","DE AUDIO","3A",
_xlfn.SWITCH('Fiche formation'!$C$15,"DEUST","2A","DSCG","2A","MASTER","2A","BUT","3A","DCG","3A","LG","3A","LP","3A","INGE","3A",""))
)</f>
        <v>M CHPS 2A</v>
      </c>
    </row>
    <row r="230" spans="1:8" x14ac:dyDescent="0.3">
      <c r="A230" s="1">
        <f t="shared" si="15"/>
        <v>46349</v>
      </c>
      <c r="B230" t="str">
        <f t="shared" si="12"/>
        <v>08:00</v>
      </c>
      <c r="C230" t="str">
        <f t="shared" si="13"/>
        <v>12:00</v>
      </c>
      <c r="D230" s="12" t="str" cm="1">
        <f t="array" ref="D230">_xlfn.LET(
    _xlpm.d, A230,
    _xlpm.debut, DATE(2026,8,1),
    _xlpm.m, DATEDIF(_xlpm.debut, _xlpm.d, "m"),
    _xlpm.col, 1 + _xlpm.m*3,
    _xlpm.dates, INDEX('Calendrier 2026-2027'!$C$13:$BC$43,,_xlpm.col),
    _xlpm.titres, INDEX('Calendrier 2026-2027'!$D$13:$BD$43,,_xlpm.col),
    _xlpm.r, _xlfn.XLOOKUP(_xlpm.d, _xlpm.dates, _xlpm.titres),
    IF(_xlpm.r=0,"",_xlpm.r)
)</f>
        <v>Centre</v>
      </c>
      <c r="E230">
        <f t="shared" si="14"/>
        <v>1</v>
      </c>
      <c r="F230" t="str">
        <f>_xlfn.XLOOKUP('Fiche formation'!$C$8,SitesFormations[Site de formation principal],SitesFormations[Mail pour assiduité],"")</f>
        <v>cfa-ensuplr-upvd@umontpellier.fr</v>
      </c>
      <c r="G230" t="s">
        <v>140</v>
      </c>
      <c r="H230" t="str">
        <f>_xlfn.TEXTJOIN(" ",TRUE,
'Fiche formation'!$C$18,
_xlfn.SWITCH('Fiche formation'!$C$18,"DNO","2A","DE AUDIO","3A",
_xlfn.SWITCH('Fiche formation'!$C$15,"DEUST","2A","DSCG","2A","MASTER","2A","BUT","3A","DCG","3A","LG","3A","LP","3A","INGE","3A",""))
)</f>
        <v>M CHPS 2A</v>
      </c>
    </row>
    <row r="231" spans="1:8" x14ac:dyDescent="0.3">
      <c r="A231" s="1">
        <f t="shared" si="15"/>
        <v>46349</v>
      </c>
      <c r="B231" t="str">
        <f t="shared" si="12"/>
        <v>14:00</v>
      </c>
      <c r="C231" t="str">
        <f t="shared" si="13"/>
        <v>17:00</v>
      </c>
      <c r="D231" s="12" t="str" cm="1">
        <f t="array" ref="D231">_xlfn.LET(
    _xlpm.d, A231,
    _xlpm.debut, DATE(2026,8,1),
    _xlpm.m, DATEDIF(_xlpm.debut, _xlpm.d, "m"),
    _xlpm.col, 1 + _xlpm.m*3,
    _xlpm.dates, INDEX('Calendrier 2026-2027'!$C$13:$BC$43,,_xlpm.col),
    _xlpm.titres, INDEX('Calendrier 2026-2027'!$D$13:$BD$43,,_xlpm.col),
    _xlpm.r, _xlfn.XLOOKUP(_xlpm.d, _xlpm.dates, _xlpm.titres),
    IF(_xlpm.r=0,"",_xlpm.r)
)</f>
        <v>Centre</v>
      </c>
      <c r="E231">
        <f t="shared" si="14"/>
        <v>1</v>
      </c>
      <c r="F231" t="str">
        <f>_xlfn.XLOOKUP('Fiche formation'!$C$8,SitesFormations[Site de formation principal],SitesFormations[Mail pour assiduité],"")</f>
        <v>cfa-ensuplr-upvd@umontpellier.fr</v>
      </c>
      <c r="G231" t="s">
        <v>140</v>
      </c>
      <c r="H231" t="str">
        <f>_xlfn.TEXTJOIN(" ",TRUE,
'Fiche formation'!$C$18,
_xlfn.SWITCH('Fiche formation'!$C$18,"DNO","2A","DE AUDIO","3A",
_xlfn.SWITCH('Fiche formation'!$C$15,"DEUST","2A","DSCG","2A","MASTER","2A","BUT","3A","DCG","3A","LG","3A","LP","3A","INGE","3A",""))
)</f>
        <v>M CHPS 2A</v>
      </c>
    </row>
    <row r="232" spans="1:8" x14ac:dyDescent="0.3">
      <c r="A232" s="1">
        <f t="shared" si="15"/>
        <v>46350</v>
      </c>
      <c r="B232" t="str">
        <f t="shared" si="12"/>
        <v>08:00</v>
      </c>
      <c r="C232" t="str">
        <f t="shared" si="13"/>
        <v>12:00</v>
      </c>
      <c r="D232" s="12" t="str" cm="1">
        <f t="array" ref="D232">_xlfn.LET(
    _xlpm.d, A232,
    _xlpm.debut, DATE(2026,8,1),
    _xlpm.m, DATEDIF(_xlpm.debut, _xlpm.d, "m"),
    _xlpm.col, 1 + _xlpm.m*3,
    _xlpm.dates, INDEX('Calendrier 2026-2027'!$C$13:$BC$43,,_xlpm.col),
    _xlpm.titres, INDEX('Calendrier 2026-2027'!$D$13:$BD$43,,_xlpm.col),
    _xlpm.r, _xlfn.XLOOKUP(_xlpm.d, _xlpm.dates, _xlpm.titres),
    IF(_xlpm.r=0,"",_xlpm.r)
)</f>
        <v>Centre</v>
      </c>
      <c r="E232">
        <f t="shared" si="14"/>
        <v>1</v>
      </c>
      <c r="F232" t="str">
        <f>_xlfn.XLOOKUP('Fiche formation'!$C$8,SitesFormations[Site de formation principal],SitesFormations[Mail pour assiduité],"")</f>
        <v>cfa-ensuplr-upvd@umontpellier.fr</v>
      </c>
      <c r="G232" t="s">
        <v>140</v>
      </c>
      <c r="H232" t="str">
        <f>_xlfn.TEXTJOIN(" ",TRUE,
'Fiche formation'!$C$18,
_xlfn.SWITCH('Fiche formation'!$C$18,"DNO","2A","DE AUDIO","3A",
_xlfn.SWITCH('Fiche formation'!$C$15,"DEUST","2A","DSCG","2A","MASTER","2A","BUT","3A","DCG","3A","LG","3A","LP","3A","INGE","3A",""))
)</f>
        <v>M CHPS 2A</v>
      </c>
    </row>
    <row r="233" spans="1:8" x14ac:dyDescent="0.3">
      <c r="A233" s="1">
        <f t="shared" si="15"/>
        <v>46350</v>
      </c>
      <c r="B233" t="str">
        <f t="shared" si="12"/>
        <v>14:00</v>
      </c>
      <c r="C233" t="str">
        <f t="shared" si="13"/>
        <v>17:00</v>
      </c>
      <c r="D233" s="12" t="str" cm="1">
        <f t="array" ref="D233">_xlfn.LET(
    _xlpm.d, A233,
    _xlpm.debut, DATE(2026,8,1),
    _xlpm.m, DATEDIF(_xlpm.debut, _xlpm.d, "m"),
    _xlpm.col, 1 + _xlpm.m*3,
    _xlpm.dates, INDEX('Calendrier 2026-2027'!$C$13:$BC$43,,_xlpm.col),
    _xlpm.titres, INDEX('Calendrier 2026-2027'!$D$13:$BD$43,,_xlpm.col),
    _xlpm.r, _xlfn.XLOOKUP(_xlpm.d, _xlpm.dates, _xlpm.titres),
    IF(_xlpm.r=0,"",_xlpm.r)
)</f>
        <v>Centre</v>
      </c>
      <c r="E233">
        <f t="shared" si="14"/>
        <v>1</v>
      </c>
      <c r="F233" t="str">
        <f>_xlfn.XLOOKUP('Fiche formation'!$C$8,SitesFormations[Site de formation principal],SitesFormations[Mail pour assiduité],"")</f>
        <v>cfa-ensuplr-upvd@umontpellier.fr</v>
      </c>
      <c r="G233" t="s">
        <v>140</v>
      </c>
      <c r="H233" t="str">
        <f>_xlfn.TEXTJOIN(" ",TRUE,
'Fiche formation'!$C$18,
_xlfn.SWITCH('Fiche formation'!$C$18,"DNO","2A","DE AUDIO","3A",
_xlfn.SWITCH('Fiche formation'!$C$15,"DEUST","2A","DSCG","2A","MASTER","2A","BUT","3A","DCG","3A","LG","3A","LP","3A","INGE","3A",""))
)</f>
        <v>M CHPS 2A</v>
      </c>
    </row>
    <row r="234" spans="1:8" x14ac:dyDescent="0.3">
      <c r="A234" s="1">
        <f t="shared" si="15"/>
        <v>46351</v>
      </c>
      <c r="B234" t="str">
        <f t="shared" si="12"/>
        <v>08:00</v>
      </c>
      <c r="C234" t="str">
        <f t="shared" si="13"/>
        <v>12:00</v>
      </c>
      <c r="D234" s="12" t="str" cm="1">
        <f t="array" ref="D234">_xlfn.LET(
    _xlpm.d, A234,
    _xlpm.debut, DATE(2026,8,1),
    _xlpm.m, DATEDIF(_xlpm.debut, _xlpm.d, "m"),
    _xlpm.col, 1 + _xlpm.m*3,
    _xlpm.dates, INDEX('Calendrier 2026-2027'!$C$13:$BC$43,,_xlpm.col),
    _xlpm.titres, INDEX('Calendrier 2026-2027'!$D$13:$BD$43,,_xlpm.col),
    _xlpm.r, _xlfn.XLOOKUP(_xlpm.d, _xlpm.dates, _xlpm.titres),
    IF(_xlpm.r=0,"",_xlpm.r)
)</f>
        <v>Centre</v>
      </c>
      <c r="E234">
        <f t="shared" si="14"/>
        <v>1</v>
      </c>
      <c r="F234" t="str">
        <f>_xlfn.XLOOKUP('Fiche formation'!$C$8,SitesFormations[Site de formation principal],SitesFormations[Mail pour assiduité],"")</f>
        <v>cfa-ensuplr-upvd@umontpellier.fr</v>
      </c>
      <c r="G234" t="s">
        <v>140</v>
      </c>
      <c r="H234" t="str">
        <f>_xlfn.TEXTJOIN(" ",TRUE,
'Fiche formation'!$C$18,
_xlfn.SWITCH('Fiche formation'!$C$18,"DNO","2A","DE AUDIO","3A",
_xlfn.SWITCH('Fiche formation'!$C$15,"DEUST","2A","DSCG","2A","MASTER","2A","BUT","3A","DCG","3A","LG","3A","LP","3A","INGE","3A",""))
)</f>
        <v>M CHPS 2A</v>
      </c>
    </row>
    <row r="235" spans="1:8" x14ac:dyDescent="0.3">
      <c r="A235" s="1">
        <f t="shared" si="15"/>
        <v>46351</v>
      </c>
      <c r="B235" t="str">
        <f t="shared" si="12"/>
        <v>14:00</v>
      </c>
      <c r="C235" t="str">
        <f t="shared" si="13"/>
        <v>17:00</v>
      </c>
      <c r="D235" s="12" t="str" cm="1">
        <f t="array" ref="D235">_xlfn.LET(
    _xlpm.d, A235,
    _xlpm.debut, DATE(2026,8,1),
    _xlpm.m, DATEDIF(_xlpm.debut, _xlpm.d, "m"),
    _xlpm.col, 1 + _xlpm.m*3,
    _xlpm.dates, INDEX('Calendrier 2026-2027'!$C$13:$BC$43,,_xlpm.col),
    _xlpm.titres, INDEX('Calendrier 2026-2027'!$D$13:$BD$43,,_xlpm.col),
    _xlpm.r, _xlfn.XLOOKUP(_xlpm.d, _xlpm.dates, _xlpm.titres),
    IF(_xlpm.r=0,"",_xlpm.r)
)</f>
        <v>Centre</v>
      </c>
      <c r="E235">
        <f t="shared" si="14"/>
        <v>1</v>
      </c>
      <c r="F235" t="str">
        <f>_xlfn.XLOOKUP('Fiche formation'!$C$8,SitesFormations[Site de formation principal],SitesFormations[Mail pour assiduité],"")</f>
        <v>cfa-ensuplr-upvd@umontpellier.fr</v>
      </c>
      <c r="G235" t="s">
        <v>140</v>
      </c>
      <c r="H235" t="str">
        <f>_xlfn.TEXTJOIN(" ",TRUE,
'Fiche formation'!$C$18,
_xlfn.SWITCH('Fiche formation'!$C$18,"DNO","2A","DE AUDIO","3A",
_xlfn.SWITCH('Fiche formation'!$C$15,"DEUST","2A","DSCG","2A","MASTER","2A","BUT","3A","DCG","3A","LG","3A","LP","3A","INGE","3A",""))
)</f>
        <v>M CHPS 2A</v>
      </c>
    </row>
    <row r="236" spans="1:8" x14ac:dyDescent="0.3">
      <c r="A236" s="1">
        <f t="shared" si="15"/>
        <v>46352</v>
      </c>
      <c r="B236" t="str">
        <f t="shared" si="12"/>
        <v>08:00</v>
      </c>
      <c r="C236" t="str">
        <f t="shared" si="13"/>
        <v>12:00</v>
      </c>
      <c r="D236" s="12" t="str" cm="1">
        <f t="array" ref="D236">_xlfn.LET(
    _xlpm.d, A236,
    _xlpm.debut, DATE(2026,8,1),
    _xlpm.m, DATEDIF(_xlpm.debut, _xlpm.d, "m"),
    _xlpm.col, 1 + _xlpm.m*3,
    _xlpm.dates, INDEX('Calendrier 2026-2027'!$C$13:$BC$43,,_xlpm.col),
    _xlpm.titres, INDEX('Calendrier 2026-2027'!$D$13:$BD$43,,_xlpm.col),
    _xlpm.r, _xlfn.XLOOKUP(_xlpm.d, _xlpm.dates, _xlpm.titres),
    IF(_xlpm.r=0,"",_xlpm.r)
)</f>
        <v>Centre</v>
      </c>
      <c r="E236">
        <f t="shared" si="14"/>
        <v>1</v>
      </c>
      <c r="F236" t="str">
        <f>_xlfn.XLOOKUP('Fiche formation'!$C$8,SitesFormations[Site de formation principal],SitesFormations[Mail pour assiduité],"")</f>
        <v>cfa-ensuplr-upvd@umontpellier.fr</v>
      </c>
      <c r="G236" t="s">
        <v>140</v>
      </c>
      <c r="H236" t="str">
        <f>_xlfn.TEXTJOIN(" ",TRUE,
'Fiche formation'!$C$18,
_xlfn.SWITCH('Fiche formation'!$C$18,"DNO","2A","DE AUDIO","3A",
_xlfn.SWITCH('Fiche formation'!$C$15,"DEUST","2A","DSCG","2A","MASTER","2A","BUT","3A","DCG","3A","LG","3A","LP","3A","INGE","3A",""))
)</f>
        <v>M CHPS 2A</v>
      </c>
    </row>
    <row r="237" spans="1:8" x14ac:dyDescent="0.3">
      <c r="A237" s="1">
        <f t="shared" si="15"/>
        <v>46352</v>
      </c>
      <c r="B237" t="str">
        <f t="shared" si="12"/>
        <v>14:00</v>
      </c>
      <c r="C237" t="str">
        <f t="shared" si="13"/>
        <v>17:00</v>
      </c>
      <c r="D237" s="12" t="str" cm="1">
        <f t="array" ref="D237">_xlfn.LET(
    _xlpm.d, A237,
    _xlpm.debut, DATE(2026,8,1),
    _xlpm.m, DATEDIF(_xlpm.debut, _xlpm.d, "m"),
    _xlpm.col, 1 + _xlpm.m*3,
    _xlpm.dates, INDEX('Calendrier 2026-2027'!$C$13:$BC$43,,_xlpm.col),
    _xlpm.titres, INDEX('Calendrier 2026-2027'!$D$13:$BD$43,,_xlpm.col),
    _xlpm.r, _xlfn.XLOOKUP(_xlpm.d, _xlpm.dates, _xlpm.titres),
    IF(_xlpm.r=0,"",_xlpm.r)
)</f>
        <v>Centre</v>
      </c>
      <c r="E237">
        <f t="shared" si="14"/>
        <v>1</v>
      </c>
      <c r="F237" t="str">
        <f>_xlfn.XLOOKUP('Fiche formation'!$C$8,SitesFormations[Site de formation principal],SitesFormations[Mail pour assiduité],"")</f>
        <v>cfa-ensuplr-upvd@umontpellier.fr</v>
      </c>
      <c r="G237" t="s">
        <v>140</v>
      </c>
      <c r="H237" t="str">
        <f>_xlfn.TEXTJOIN(" ",TRUE,
'Fiche formation'!$C$18,
_xlfn.SWITCH('Fiche formation'!$C$18,"DNO","2A","DE AUDIO","3A",
_xlfn.SWITCH('Fiche formation'!$C$15,"DEUST","2A","DSCG","2A","MASTER","2A","BUT","3A","DCG","3A","LG","3A","LP","3A","INGE","3A",""))
)</f>
        <v>M CHPS 2A</v>
      </c>
    </row>
    <row r="238" spans="1:8" x14ac:dyDescent="0.3">
      <c r="A238" s="1">
        <f t="shared" si="15"/>
        <v>46353</v>
      </c>
      <c r="B238" t="str">
        <f t="shared" si="12"/>
        <v>08:00</v>
      </c>
      <c r="C238" t="str">
        <f t="shared" si="13"/>
        <v>12:00</v>
      </c>
      <c r="D238" s="12" t="str" cm="1">
        <f t="array" ref="D238">_xlfn.LET(
    _xlpm.d, A238,
    _xlpm.debut, DATE(2026,8,1),
    _xlpm.m, DATEDIF(_xlpm.debut, _xlpm.d, "m"),
    _xlpm.col, 1 + _xlpm.m*3,
    _xlpm.dates, INDEX('Calendrier 2026-2027'!$C$13:$BC$43,,_xlpm.col),
    _xlpm.titres, INDEX('Calendrier 2026-2027'!$D$13:$BD$43,,_xlpm.col),
    _xlpm.r, _xlfn.XLOOKUP(_xlpm.d, _xlpm.dates, _xlpm.titres),
    IF(_xlpm.r=0,"",_xlpm.r)
)</f>
        <v>Centre</v>
      </c>
      <c r="E238">
        <f t="shared" si="14"/>
        <v>1</v>
      </c>
      <c r="F238" t="str">
        <f>_xlfn.XLOOKUP('Fiche formation'!$C$8,SitesFormations[Site de formation principal],SitesFormations[Mail pour assiduité],"")</f>
        <v>cfa-ensuplr-upvd@umontpellier.fr</v>
      </c>
      <c r="G238" t="s">
        <v>140</v>
      </c>
      <c r="H238" t="str">
        <f>_xlfn.TEXTJOIN(" ",TRUE,
'Fiche formation'!$C$18,
_xlfn.SWITCH('Fiche formation'!$C$18,"DNO","2A","DE AUDIO","3A",
_xlfn.SWITCH('Fiche formation'!$C$15,"DEUST","2A","DSCG","2A","MASTER","2A","BUT","3A","DCG","3A","LG","3A","LP","3A","INGE","3A",""))
)</f>
        <v>M CHPS 2A</v>
      </c>
    </row>
    <row r="239" spans="1:8" x14ac:dyDescent="0.3">
      <c r="A239" s="1">
        <f t="shared" si="15"/>
        <v>46353</v>
      </c>
      <c r="B239" t="str">
        <f t="shared" si="12"/>
        <v>14:00</v>
      </c>
      <c r="C239" t="str">
        <f t="shared" si="13"/>
        <v>17:00</v>
      </c>
      <c r="D239" s="12" t="str" cm="1">
        <f t="array" ref="D239">_xlfn.LET(
    _xlpm.d, A239,
    _xlpm.debut, DATE(2026,8,1),
    _xlpm.m, DATEDIF(_xlpm.debut, _xlpm.d, "m"),
    _xlpm.col, 1 + _xlpm.m*3,
    _xlpm.dates, INDEX('Calendrier 2026-2027'!$C$13:$BC$43,,_xlpm.col),
    _xlpm.titres, INDEX('Calendrier 2026-2027'!$D$13:$BD$43,,_xlpm.col),
    _xlpm.r, _xlfn.XLOOKUP(_xlpm.d, _xlpm.dates, _xlpm.titres),
    IF(_xlpm.r=0,"",_xlpm.r)
)</f>
        <v>Centre</v>
      </c>
      <c r="E239">
        <f t="shared" si="14"/>
        <v>1</v>
      </c>
      <c r="F239" t="str">
        <f>_xlfn.XLOOKUP('Fiche formation'!$C$8,SitesFormations[Site de formation principal],SitesFormations[Mail pour assiduité],"")</f>
        <v>cfa-ensuplr-upvd@umontpellier.fr</v>
      </c>
      <c r="G239" t="s">
        <v>140</v>
      </c>
      <c r="H239" t="str">
        <f>_xlfn.TEXTJOIN(" ",TRUE,
'Fiche formation'!$C$18,
_xlfn.SWITCH('Fiche formation'!$C$18,"DNO","2A","DE AUDIO","3A",
_xlfn.SWITCH('Fiche formation'!$C$15,"DEUST","2A","DSCG","2A","MASTER","2A","BUT","3A","DCG","3A","LG","3A","LP","3A","INGE","3A",""))
)</f>
        <v>M CHPS 2A</v>
      </c>
    </row>
    <row r="240" spans="1:8" x14ac:dyDescent="0.3">
      <c r="A240" s="1">
        <f t="shared" si="15"/>
        <v>46354</v>
      </c>
      <c r="B240" t="str">
        <f t="shared" si="12"/>
        <v/>
      </c>
      <c r="C240" t="str">
        <f t="shared" si="13"/>
        <v/>
      </c>
      <c r="D240" s="12" t="str" cm="1">
        <f t="array" ref="D240">_xlfn.LET(
    _xlpm.d, A240,
    _xlpm.debut, DATE(2026,8,1),
    _xlpm.m, DATEDIF(_xlpm.debut, _xlpm.d, "m"),
    _xlpm.col, 1 + _xlpm.m*3,
    _xlpm.dates, INDEX('Calendrier 2026-2027'!$C$13:$BC$43,,_xlpm.col),
    _xlpm.titres, INDEX('Calendrier 2026-2027'!$D$13:$BD$43,,_xlpm.col),
    _xlpm.r, _xlfn.XLOOKUP(_xlpm.d, _xlpm.dates, _xlpm.titres),
    IF(_xlpm.r=0,"",_xlpm.r)
)</f>
        <v/>
      </c>
      <c r="E240" t="str">
        <f t="shared" si="14"/>
        <v/>
      </c>
      <c r="F240" t="str">
        <f>_xlfn.XLOOKUP('Fiche formation'!$C$8,SitesFormations[Site de formation principal],SitesFormations[Mail pour assiduité],"")</f>
        <v>cfa-ensuplr-upvd@umontpellier.fr</v>
      </c>
      <c r="G240" t="s">
        <v>140</v>
      </c>
      <c r="H240" t="str">
        <f>_xlfn.TEXTJOIN(" ",TRUE,
'Fiche formation'!$C$18,
_xlfn.SWITCH('Fiche formation'!$C$18,"DNO","2A","DE AUDIO","3A",
_xlfn.SWITCH('Fiche formation'!$C$15,"DEUST","2A","DSCG","2A","MASTER","2A","BUT","3A","DCG","3A","LG","3A","LP","3A","INGE","3A",""))
)</f>
        <v>M CHPS 2A</v>
      </c>
    </row>
    <row r="241" spans="1:8" x14ac:dyDescent="0.3">
      <c r="A241" s="1">
        <f t="shared" si="15"/>
        <v>46354</v>
      </c>
      <c r="B241" t="str">
        <f t="shared" si="12"/>
        <v/>
      </c>
      <c r="C241" t="str">
        <f t="shared" si="13"/>
        <v/>
      </c>
      <c r="D241" s="12" t="str" cm="1">
        <f t="array" ref="D241">_xlfn.LET(
    _xlpm.d, A241,
    _xlpm.debut, DATE(2026,8,1),
    _xlpm.m, DATEDIF(_xlpm.debut, _xlpm.d, "m"),
    _xlpm.col, 1 + _xlpm.m*3,
    _xlpm.dates, INDEX('Calendrier 2026-2027'!$C$13:$BC$43,,_xlpm.col),
    _xlpm.titres, INDEX('Calendrier 2026-2027'!$D$13:$BD$43,,_xlpm.col),
    _xlpm.r, _xlfn.XLOOKUP(_xlpm.d, _xlpm.dates, _xlpm.titres),
    IF(_xlpm.r=0,"",_xlpm.r)
)</f>
        <v/>
      </c>
      <c r="E241" t="str">
        <f t="shared" si="14"/>
        <v/>
      </c>
      <c r="F241" t="str">
        <f>_xlfn.XLOOKUP('Fiche formation'!$C$8,SitesFormations[Site de formation principal],SitesFormations[Mail pour assiduité],"")</f>
        <v>cfa-ensuplr-upvd@umontpellier.fr</v>
      </c>
      <c r="G241" t="s">
        <v>140</v>
      </c>
      <c r="H241" t="str">
        <f>_xlfn.TEXTJOIN(" ",TRUE,
'Fiche formation'!$C$18,
_xlfn.SWITCH('Fiche formation'!$C$18,"DNO","2A","DE AUDIO","3A",
_xlfn.SWITCH('Fiche formation'!$C$15,"DEUST","2A","DSCG","2A","MASTER","2A","BUT","3A","DCG","3A","LG","3A","LP","3A","INGE","3A",""))
)</f>
        <v>M CHPS 2A</v>
      </c>
    </row>
    <row r="242" spans="1:8" x14ac:dyDescent="0.3">
      <c r="A242" s="1">
        <f t="shared" si="15"/>
        <v>46355</v>
      </c>
      <c r="B242" t="str">
        <f t="shared" si="12"/>
        <v/>
      </c>
      <c r="C242" t="str">
        <f t="shared" si="13"/>
        <v/>
      </c>
      <c r="D242" s="12" t="str" cm="1">
        <f t="array" ref="D242">_xlfn.LET(
    _xlpm.d, A242,
    _xlpm.debut, DATE(2026,8,1),
    _xlpm.m, DATEDIF(_xlpm.debut, _xlpm.d, "m"),
    _xlpm.col, 1 + _xlpm.m*3,
    _xlpm.dates, INDEX('Calendrier 2026-2027'!$C$13:$BC$43,,_xlpm.col),
    _xlpm.titres, INDEX('Calendrier 2026-2027'!$D$13:$BD$43,,_xlpm.col),
    _xlpm.r, _xlfn.XLOOKUP(_xlpm.d, _xlpm.dates, _xlpm.titres),
    IF(_xlpm.r=0,"",_xlpm.r)
)</f>
        <v/>
      </c>
      <c r="E242" t="str">
        <f t="shared" si="14"/>
        <v/>
      </c>
      <c r="F242" t="str">
        <f>_xlfn.XLOOKUP('Fiche formation'!$C$8,SitesFormations[Site de formation principal],SitesFormations[Mail pour assiduité],"")</f>
        <v>cfa-ensuplr-upvd@umontpellier.fr</v>
      </c>
      <c r="G242" t="s">
        <v>140</v>
      </c>
      <c r="H242" t="str">
        <f>_xlfn.TEXTJOIN(" ",TRUE,
'Fiche formation'!$C$18,
_xlfn.SWITCH('Fiche formation'!$C$18,"DNO","2A","DE AUDIO","3A",
_xlfn.SWITCH('Fiche formation'!$C$15,"DEUST","2A","DSCG","2A","MASTER","2A","BUT","3A","DCG","3A","LG","3A","LP","3A","INGE","3A",""))
)</f>
        <v>M CHPS 2A</v>
      </c>
    </row>
    <row r="243" spans="1:8" x14ac:dyDescent="0.3">
      <c r="A243" s="1">
        <f t="shared" si="15"/>
        <v>46355</v>
      </c>
      <c r="B243" t="str">
        <f t="shared" si="12"/>
        <v/>
      </c>
      <c r="C243" t="str">
        <f t="shared" si="13"/>
        <v/>
      </c>
      <c r="D243" s="12" t="str" cm="1">
        <f t="array" ref="D243">_xlfn.LET(
    _xlpm.d, A243,
    _xlpm.debut, DATE(2026,8,1),
    _xlpm.m, DATEDIF(_xlpm.debut, _xlpm.d, "m"),
    _xlpm.col, 1 + _xlpm.m*3,
    _xlpm.dates, INDEX('Calendrier 2026-2027'!$C$13:$BC$43,,_xlpm.col),
    _xlpm.titres, INDEX('Calendrier 2026-2027'!$D$13:$BD$43,,_xlpm.col),
    _xlpm.r, _xlfn.XLOOKUP(_xlpm.d, _xlpm.dates, _xlpm.titres),
    IF(_xlpm.r=0,"",_xlpm.r)
)</f>
        <v/>
      </c>
      <c r="E243" t="str">
        <f t="shared" si="14"/>
        <v/>
      </c>
      <c r="F243" t="str">
        <f>_xlfn.XLOOKUP('Fiche formation'!$C$8,SitesFormations[Site de formation principal],SitesFormations[Mail pour assiduité],"")</f>
        <v>cfa-ensuplr-upvd@umontpellier.fr</v>
      </c>
      <c r="G243" t="s">
        <v>140</v>
      </c>
      <c r="H243" t="str">
        <f>_xlfn.TEXTJOIN(" ",TRUE,
'Fiche formation'!$C$18,
_xlfn.SWITCH('Fiche formation'!$C$18,"DNO","2A","DE AUDIO","3A",
_xlfn.SWITCH('Fiche formation'!$C$15,"DEUST","2A","DSCG","2A","MASTER","2A","BUT","3A","DCG","3A","LG","3A","LP","3A","INGE","3A",""))
)</f>
        <v>M CHPS 2A</v>
      </c>
    </row>
    <row r="244" spans="1:8" x14ac:dyDescent="0.3">
      <c r="A244" s="1">
        <f t="shared" si="15"/>
        <v>46356</v>
      </c>
      <c r="B244" t="str">
        <f t="shared" si="12"/>
        <v>08:00</v>
      </c>
      <c r="C244" t="str">
        <f t="shared" si="13"/>
        <v>12:00</v>
      </c>
      <c r="D244" s="12" t="str" cm="1">
        <f t="array" ref="D244">_xlfn.LET(
    _xlpm.d, A244,
    _xlpm.debut, DATE(2026,8,1),
    _xlpm.m, DATEDIF(_xlpm.debut, _xlpm.d, "m"),
    _xlpm.col, 1 + _xlpm.m*3,
    _xlpm.dates, INDEX('Calendrier 2026-2027'!$C$13:$BC$43,,_xlpm.col),
    _xlpm.titres, INDEX('Calendrier 2026-2027'!$D$13:$BD$43,,_xlpm.col),
    _xlpm.r, _xlfn.XLOOKUP(_xlpm.d, _xlpm.dates, _xlpm.titres),
    IF(_xlpm.r=0,"",_xlpm.r)
)</f>
        <v>Centre</v>
      </c>
      <c r="E244">
        <f t="shared" si="14"/>
        <v>1</v>
      </c>
      <c r="F244" t="str">
        <f>_xlfn.XLOOKUP('Fiche formation'!$C$8,SitesFormations[Site de formation principal],SitesFormations[Mail pour assiduité],"")</f>
        <v>cfa-ensuplr-upvd@umontpellier.fr</v>
      </c>
      <c r="G244" t="s">
        <v>140</v>
      </c>
      <c r="H244" t="str">
        <f>_xlfn.TEXTJOIN(" ",TRUE,
'Fiche formation'!$C$18,
_xlfn.SWITCH('Fiche formation'!$C$18,"DNO","2A","DE AUDIO","3A",
_xlfn.SWITCH('Fiche formation'!$C$15,"DEUST","2A","DSCG","2A","MASTER","2A","BUT","3A","DCG","3A","LG","3A","LP","3A","INGE","3A",""))
)</f>
        <v>M CHPS 2A</v>
      </c>
    </row>
    <row r="245" spans="1:8" x14ac:dyDescent="0.3">
      <c r="A245" s="1">
        <f t="shared" si="15"/>
        <v>46356</v>
      </c>
      <c r="B245" t="str">
        <f t="shared" si="12"/>
        <v>14:00</v>
      </c>
      <c r="C245" t="str">
        <f t="shared" si="13"/>
        <v>17:00</v>
      </c>
      <c r="D245" s="12" t="str" cm="1">
        <f t="array" ref="D245">_xlfn.LET(
    _xlpm.d, A245,
    _xlpm.debut, DATE(2026,8,1),
    _xlpm.m, DATEDIF(_xlpm.debut, _xlpm.d, "m"),
    _xlpm.col, 1 + _xlpm.m*3,
    _xlpm.dates, INDEX('Calendrier 2026-2027'!$C$13:$BC$43,,_xlpm.col),
    _xlpm.titres, INDEX('Calendrier 2026-2027'!$D$13:$BD$43,,_xlpm.col),
    _xlpm.r, _xlfn.XLOOKUP(_xlpm.d, _xlpm.dates, _xlpm.titres),
    IF(_xlpm.r=0,"",_xlpm.r)
)</f>
        <v>Centre</v>
      </c>
      <c r="E245">
        <f t="shared" si="14"/>
        <v>1</v>
      </c>
      <c r="F245" t="str">
        <f>_xlfn.XLOOKUP('Fiche formation'!$C$8,SitesFormations[Site de formation principal],SitesFormations[Mail pour assiduité],"")</f>
        <v>cfa-ensuplr-upvd@umontpellier.fr</v>
      </c>
      <c r="G245" t="s">
        <v>140</v>
      </c>
      <c r="H245" t="str">
        <f>_xlfn.TEXTJOIN(" ",TRUE,
'Fiche formation'!$C$18,
_xlfn.SWITCH('Fiche formation'!$C$18,"DNO","2A","DE AUDIO","3A",
_xlfn.SWITCH('Fiche formation'!$C$15,"DEUST","2A","DSCG","2A","MASTER","2A","BUT","3A","DCG","3A","LG","3A","LP","3A","INGE","3A",""))
)</f>
        <v>M CHPS 2A</v>
      </c>
    </row>
    <row r="246" spans="1:8" x14ac:dyDescent="0.3">
      <c r="A246" s="1">
        <f t="shared" si="15"/>
        <v>46357</v>
      </c>
      <c r="B246" t="str">
        <f t="shared" si="12"/>
        <v>08:00</v>
      </c>
      <c r="C246" t="str">
        <f t="shared" si="13"/>
        <v>12:00</v>
      </c>
      <c r="D246" s="12" t="str" cm="1">
        <f t="array" ref="D246">_xlfn.LET(
    _xlpm.d, A246,
    _xlpm.debut, DATE(2026,8,1),
    _xlpm.m, DATEDIF(_xlpm.debut, _xlpm.d, "m"),
    _xlpm.col, 1 + _xlpm.m*3,
    _xlpm.dates, INDEX('Calendrier 2026-2027'!$C$13:$BC$43,,_xlpm.col),
    _xlpm.titres, INDEX('Calendrier 2026-2027'!$D$13:$BD$43,,_xlpm.col),
    _xlpm.r, _xlfn.XLOOKUP(_xlpm.d, _xlpm.dates, _xlpm.titres),
    IF(_xlpm.r=0,"",_xlpm.r)
)</f>
        <v>Centre</v>
      </c>
      <c r="E246">
        <f t="shared" si="14"/>
        <v>1</v>
      </c>
      <c r="F246" t="str">
        <f>_xlfn.XLOOKUP('Fiche formation'!$C$8,SitesFormations[Site de formation principal],SitesFormations[Mail pour assiduité],"")</f>
        <v>cfa-ensuplr-upvd@umontpellier.fr</v>
      </c>
      <c r="G246" t="s">
        <v>140</v>
      </c>
      <c r="H246" t="str">
        <f>_xlfn.TEXTJOIN(" ",TRUE,
'Fiche formation'!$C$18,
_xlfn.SWITCH('Fiche formation'!$C$18,"DNO","2A","DE AUDIO","3A",
_xlfn.SWITCH('Fiche formation'!$C$15,"DEUST","2A","DSCG","2A","MASTER","2A","BUT","3A","DCG","3A","LG","3A","LP","3A","INGE","3A",""))
)</f>
        <v>M CHPS 2A</v>
      </c>
    </row>
    <row r="247" spans="1:8" x14ac:dyDescent="0.3">
      <c r="A247" s="1">
        <f t="shared" si="15"/>
        <v>46357</v>
      </c>
      <c r="B247" t="str">
        <f t="shared" si="12"/>
        <v>14:00</v>
      </c>
      <c r="C247" t="str">
        <f t="shared" si="13"/>
        <v>17:00</v>
      </c>
      <c r="D247" s="12" t="str" cm="1">
        <f t="array" ref="D247">_xlfn.LET(
    _xlpm.d, A247,
    _xlpm.debut, DATE(2026,8,1),
    _xlpm.m, DATEDIF(_xlpm.debut, _xlpm.d, "m"),
    _xlpm.col, 1 + _xlpm.m*3,
    _xlpm.dates, INDEX('Calendrier 2026-2027'!$C$13:$BC$43,,_xlpm.col),
    _xlpm.titres, INDEX('Calendrier 2026-2027'!$D$13:$BD$43,,_xlpm.col),
    _xlpm.r, _xlfn.XLOOKUP(_xlpm.d, _xlpm.dates, _xlpm.titres),
    IF(_xlpm.r=0,"",_xlpm.r)
)</f>
        <v>Centre</v>
      </c>
      <c r="E247">
        <f t="shared" si="14"/>
        <v>1</v>
      </c>
      <c r="F247" t="str">
        <f>_xlfn.XLOOKUP('Fiche formation'!$C$8,SitesFormations[Site de formation principal],SitesFormations[Mail pour assiduité],"")</f>
        <v>cfa-ensuplr-upvd@umontpellier.fr</v>
      </c>
      <c r="G247" t="s">
        <v>140</v>
      </c>
      <c r="H247" t="str">
        <f>_xlfn.TEXTJOIN(" ",TRUE,
'Fiche formation'!$C$18,
_xlfn.SWITCH('Fiche formation'!$C$18,"DNO","2A","DE AUDIO","3A",
_xlfn.SWITCH('Fiche formation'!$C$15,"DEUST","2A","DSCG","2A","MASTER","2A","BUT","3A","DCG","3A","LG","3A","LP","3A","INGE","3A",""))
)</f>
        <v>M CHPS 2A</v>
      </c>
    </row>
    <row r="248" spans="1:8" x14ac:dyDescent="0.3">
      <c r="A248" s="1">
        <f t="shared" si="15"/>
        <v>46358</v>
      </c>
      <c r="B248" t="str">
        <f t="shared" si="12"/>
        <v>08:00</v>
      </c>
      <c r="C248" t="str">
        <f t="shared" si="13"/>
        <v>12:00</v>
      </c>
      <c r="D248" s="12" t="str" cm="1">
        <f t="array" ref="D248">_xlfn.LET(
    _xlpm.d, A248,
    _xlpm.debut, DATE(2026,8,1),
    _xlpm.m, DATEDIF(_xlpm.debut, _xlpm.d, "m"),
    _xlpm.col, 1 + _xlpm.m*3,
    _xlpm.dates, INDEX('Calendrier 2026-2027'!$C$13:$BC$43,,_xlpm.col),
    _xlpm.titres, INDEX('Calendrier 2026-2027'!$D$13:$BD$43,,_xlpm.col),
    _xlpm.r, _xlfn.XLOOKUP(_xlpm.d, _xlpm.dates, _xlpm.titres),
    IF(_xlpm.r=0,"",_xlpm.r)
)</f>
        <v>Centre</v>
      </c>
      <c r="E248">
        <f t="shared" si="14"/>
        <v>1</v>
      </c>
      <c r="F248" t="str">
        <f>_xlfn.XLOOKUP('Fiche formation'!$C$8,SitesFormations[Site de formation principal],SitesFormations[Mail pour assiduité],"")</f>
        <v>cfa-ensuplr-upvd@umontpellier.fr</v>
      </c>
      <c r="G248" t="s">
        <v>140</v>
      </c>
      <c r="H248" t="str">
        <f>_xlfn.TEXTJOIN(" ",TRUE,
'Fiche formation'!$C$18,
_xlfn.SWITCH('Fiche formation'!$C$18,"DNO","2A","DE AUDIO","3A",
_xlfn.SWITCH('Fiche formation'!$C$15,"DEUST","2A","DSCG","2A","MASTER","2A","BUT","3A","DCG","3A","LG","3A","LP","3A","INGE","3A",""))
)</f>
        <v>M CHPS 2A</v>
      </c>
    </row>
    <row r="249" spans="1:8" x14ac:dyDescent="0.3">
      <c r="A249" s="1">
        <f t="shared" si="15"/>
        <v>46358</v>
      </c>
      <c r="B249" t="str">
        <f t="shared" si="12"/>
        <v>14:00</v>
      </c>
      <c r="C249" t="str">
        <f t="shared" si="13"/>
        <v>17:00</v>
      </c>
      <c r="D249" s="12" t="str" cm="1">
        <f t="array" ref="D249">_xlfn.LET(
    _xlpm.d, A249,
    _xlpm.debut, DATE(2026,8,1),
    _xlpm.m, DATEDIF(_xlpm.debut, _xlpm.d, "m"),
    _xlpm.col, 1 + _xlpm.m*3,
    _xlpm.dates, INDEX('Calendrier 2026-2027'!$C$13:$BC$43,,_xlpm.col),
    _xlpm.titres, INDEX('Calendrier 2026-2027'!$D$13:$BD$43,,_xlpm.col),
    _xlpm.r, _xlfn.XLOOKUP(_xlpm.d, _xlpm.dates, _xlpm.titres),
    IF(_xlpm.r=0,"",_xlpm.r)
)</f>
        <v>Centre</v>
      </c>
      <c r="E249">
        <f t="shared" si="14"/>
        <v>1</v>
      </c>
      <c r="F249" t="str">
        <f>_xlfn.XLOOKUP('Fiche formation'!$C$8,SitesFormations[Site de formation principal],SitesFormations[Mail pour assiduité],"")</f>
        <v>cfa-ensuplr-upvd@umontpellier.fr</v>
      </c>
      <c r="G249" t="s">
        <v>140</v>
      </c>
      <c r="H249" t="str">
        <f>_xlfn.TEXTJOIN(" ",TRUE,
'Fiche formation'!$C$18,
_xlfn.SWITCH('Fiche formation'!$C$18,"DNO","2A","DE AUDIO","3A",
_xlfn.SWITCH('Fiche formation'!$C$15,"DEUST","2A","DSCG","2A","MASTER","2A","BUT","3A","DCG","3A","LG","3A","LP","3A","INGE","3A",""))
)</f>
        <v>M CHPS 2A</v>
      </c>
    </row>
    <row r="250" spans="1:8" x14ac:dyDescent="0.3">
      <c r="A250" s="1">
        <f t="shared" si="15"/>
        <v>46359</v>
      </c>
      <c r="B250" t="str">
        <f t="shared" si="12"/>
        <v>08:00</v>
      </c>
      <c r="C250" t="str">
        <f t="shared" si="13"/>
        <v>12:00</v>
      </c>
      <c r="D250" s="12" t="str" cm="1">
        <f t="array" ref="D250">_xlfn.LET(
    _xlpm.d, A250,
    _xlpm.debut, DATE(2026,8,1),
    _xlpm.m, DATEDIF(_xlpm.debut, _xlpm.d, "m"),
    _xlpm.col, 1 + _xlpm.m*3,
    _xlpm.dates, INDEX('Calendrier 2026-2027'!$C$13:$BC$43,,_xlpm.col),
    _xlpm.titres, INDEX('Calendrier 2026-2027'!$D$13:$BD$43,,_xlpm.col),
    _xlpm.r, _xlfn.XLOOKUP(_xlpm.d, _xlpm.dates, _xlpm.titres),
    IF(_xlpm.r=0,"",_xlpm.r)
)</f>
        <v>Centre</v>
      </c>
      <c r="E250">
        <f t="shared" si="14"/>
        <v>1</v>
      </c>
      <c r="F250" t="str">
        <f>_xlfn.XLOOKUP('Fiche formation'!$C$8,SitesFormations[Site de formation principal],SitesFormations[Mail pour assiduité],"")</f>
        <v>cfa-ensuplr-upvd@umontpellier.fr</v>
      </c>
      <c r="G250" t="s">
        <v>140</v>
      </c>
      <c r="H250" t="str">
        <f>_xlfn.TEXTJOIN(" ",TRUE,
'Fiche formation'!$C$18,
_xlfn.SWITCH('Fiche formation'!$C$18,"DNO","2A","DE AUDIO","3A",
_xlfn.SWITCH('Fiche formation'!$C$15,"DEUST","2A","DSCG","2A","MASTER","2A","BUT","3A","DCG","3A","LG","3A","LP","3A","INGE","3A",""))
)</f>
        <v>M CHPS 2A</v>
      </c>
    </row>
    <row r="251" spans="1:8" x14ac:dyDescent="0.3">
      <c r="A251" s="1">
        <f t="shared" si="15"/>
        <v>46359</v>
      </c>
      <c r="B251" t="str">
        <f t="shared" si="12"/>
        <v>14:00</v>
      </c>
      <c r="C251" t="str">
        <f t="shared" si="13"/>
        <v>17:00</v>
      </c>
      <c r="D251" s="12" t="str" cm="1">
        <f t="array" ref="D251">_xlfn.LET(
    _xlpm.d, A251,
    _xlpm.debut, DATE(2026,8,1),
    _xlpm.m, DATEDIF(_xlpm.debut, _xlpm.d, "m"),
    _xlpm.col, 1 + _xlpm.m*3,
    _xlpm.dates, INDEX('Calendrier 2026-2027'!$C$13:$BC$43,,_xlpm.col),
    _xlpm.titres, INDEX('Calendrier 2026-2027'!$D$13:$BD$43,,_xlpm.col),
    _xlpm.r, _xlfn.XLOOKUP(_xlpm.d, _xlpm.dates, _xlpm.titres),
    IF(_xlpm.r=0,"",_xlpm.r)
)</f>
        <v>Centre</v>
      </c>
      <c r="E251">
        <f t="shared" si="14"/>
        <v>1</v>
      </c>
      <c r="F251" t="str">
        <f>_xlfn.XLOOKUP('Fiche formation'!$C$8,SitesFormations[Site de formation principal],SitesFormations[Mail pour assiduité],"")</f>
        <v>cfa-ensuplr-upvd@umontpellier.fr</v>
      </c>
      <c r="G251" t="s">
        <v>140</v>
      </c>
      <c r="H251" t="str">
        <f>_xlfn.TEXTJOIN(" ",TRUE,
'Fiche formation'!$C$18,
_xlfn.SWITCH('Fiche formation'!$C$18,"DNO","2A","DE AUDIO","3A",
_xlfn.SWITCH('Fiche formation'!$C$15,"DEUST","2A","DSCG","2A","MASTER","2A","BUT","3A","DCG","3A","LG","3A","LP","3A","INGE","3A",""))
)</f>
        <v>M CHPS 2A</v>
      </c>
    </row>
    <row r="252" spans="1:8" x14ac:dyDescent="0.3">
      <c r="A252" s="1">
        <f t="shared" si="15"/>
        <v>46360</v>
      </c>
      <c r="B252" t="str">
        <f t="shared" si="12"/>
        <v>08:00</v>
      </c>
      <c r="C252" t="str">
        <f t="shared" si="13"/>
        <v>12:00</v>
      </c>
      <c r="D252" s="12" t="str" cm="1">
        <f t="array" ref="D252">_xlfn.LET(
    _xlpm.d, A252,
    _xlpm.debut, DATE(2026,8,1),
    _xlpm.m, DATEDIF(_xlpm.debut, _xlpm.d, "m"),
    _xlpm.col, 1 + _xlpm.m*3,
    _xlpm.dates, INDEX('Calendrier 2026-2027'!$C$13:$BC$43,,_xlpm.col),
    _xlpm.titres, INDEX('Calendrier 2026-2027'!$D$13:$BD$43,,_xlpm.col),
    _xlpm.r, _xlfn.XLOOKUP(_xlpm.d, _xlpm.dates, _xlpm.titres),
    IF(_xlpm.r=0,"",_xlpm.r)
)</f>
        <v>Centre</v>
      </c>
      <c r="E252">
        <f t="shared" si="14"/>
        <v>1</v>
      </c>
      <c r="F252" t="str">
        <f>_xlfn.XLOOKUP('Fiche formation'!$C$8,SitesFormations[Site de formation principal],SitesFormations[Mail pour assiduité],"")</f>
        <v>cfa-ensuplr-upvd@umontpellier.fr</v>
      </c>
      <c r="G252" t="s">
        <v>140</v>
      </c>
      <c r="H252" t="str">
        <f>_xlfn.TEXTJOIN(" ",TRUE,
'Fiche formation'!$C$18,
_xlfn.SWITCH('Fiche formation'!$C$18,"DNO","2A","DE AUDIO","3A",
_xlfn.SWITCH('Fiche formation'!$C$15,"DEUST","2A","DSCG","2A","MASTER","2A","BUT","3A","DCG","3A","LG","3A","LP","3A","INGE","3A",""))
)</f>
        <v>M CHPS 2A</v>
      </c>
    </row>
    <row r="253" spans="1:8" x14ac:dyDescent="0.3">
      <c r="A253" s="1">
        <f t="shared" si="15"/>
        <v>46360</v>
      </c>
      <c r="B253" t="str">
        <f t="shared" si="12"/>
        <v>14:00</v>
      </c>
      <c r="C253" t="str">
        <f t="shared" si="13"/>
        <v>17:00</v>
      </c>
      <c r="D253" s="12" t="str" cm="1">
        <f t="array" ref="D253">_xlfn.LET(
    _xlpm.d, A253,
    _xlpm.debut, DATE(2026,8,1),
    _xlpm.m, DATEDIF(_xlpm.debut, _xlpm.d, "m"),
    _xlpm.col, 1 + _xlpm.m*3,
    _xlpm.dates, INDEX('Calendrier 2026-2027'!$C$13:$BC$43,,_xlpm.col),
    _xlpm.titres, INDEX('Calendrier 2026-2027'!$D$13:$BD$43,,_xlpm.col),
    _xlpm.r, _xlfn.XLOOKUP(_xlpm.d, _xlpm.dates, _xlpm.titres),
    IF(_xlpm.r=0,"",_xlpm.r)
)</f>
        <v>Centre</v>
      </c>
      <c r="E253">
        <f t="shared" si="14"/>
        <v>1</v>
      </c>
      <c r="F253" t="str">
        <f>_xlfn.XLOOKUP('Fiche formation'!$C$8,SitesFormations[Site de formation principal],SitesFormations[Mail pour assiduité],"")</f>
        <v>cfa-ensuplr-upvd@umontpellier.fr</v>
      </c>
      <c r="G253" t="s">
        <v>140</v>
      </c>
      <c r="H253" t="str">
        <f>_xlfn.TEXTJOIN(" ",TRUE,
'Fiche formation'!$C$18,
_xlfn.SWITCH('Fiche formation'!$C$18,"DNO","2A","DE AUDIO","3A",
_xlfn.SWITCH('Fiche formation'!$C$15,"DEUST","2A","DSCG","2A","MASTER","2A","BUT","3A","DCG","3A","LG","3A","LP","3A","INGE","3A",""))
)</f>
        <v>M CHPS 2A</v>
      </c>
    </row>
    <row r="254" spans="1:8" x14ac:dyDescent="0.3">
      <c r="A254" s="1">
        <f t="shared" si="15"/>
        <v>46361</v>
      </c>
      <c r="B254" t="str">
        <f t="shared" si="12"/>
        <v/>
      </c>
      <c r="C254" t="str">
        <f t="shared" si="13"/>
        <v/>
      </c>
      <c r="D254" s="12" t="str" cm="1">
        <f t="array" ref="D254">_xlfn.LET(
    _xlpm.d, A254,
    _xlpm.debut, DATE(2026,8,1),
    _xlpm.m, DATEDIF(_xlpm.debut, _xlpm.d, "m"),
    _xlpm.col, 1 + _xlpm.m*3,
    _xlpm.dates, INDEX('Calendrier 2026-2027'!$C$13:$BC$43,,_xlpm.col),
    _xlpm.titres, INDEX('Calendrier 2026-2027'!$D$13:$BD$43,,_xlpm.col),
    _xlpm.r, _xlfn.XLOOKUP(_xlpm.d, _xlpm.dates, _xlpm.titres),
    IF(_xlpm.r=0,"",_xlpm.r)
)</f>
        <v/>
      </c>
      <c r="E254" t="str">
        <f t="shared" si="14"/>
        <v/>
      </c>
      <c r="F254" t="str">
        <f>_xlfn.XLOOKUP('Fiche formation'!$C$8,SitesFormations[Site de formation principal],SitesFormations[Mail pour assiduité],"")</f>
        <v>cfa-ensuplr-upvd@umontpellier.fr</v>
      </c>
      <c r="G254" t="s">
        <v>140</v>
      </c>
      <c r="H254" t="str">
        <f>_xlfn.TEXTJOIN(" ",TRUE,
'Fiche formation'!$C$18,
_xlfn.SWITCH('Fiche formation'!$C$18,"DNO","2A","DE AUDIO","3A",
_xlfn.SWITCH('Fiche formation'!$C$15,"DEUST","2A","DSCG","2A","MASTER","2A","BUT","3A","DCG","3A","LG","3A","LP","3A","INGE","3A",""))
)</f>
        <v>M CHPS 2A</v>
      </c>
    </row>
    <row r="255" spans="1:8" x14ac:dyDescent="0.3">
      <c r="A255" s="1">
        <f t="shared" si="15"/>
        <v>46361</v>
      </c>
      <c r="B255" t="str">
        <f t="shared" si="12"/>
        <v/>
      </c>
      <c r="C255" t="str">
        <f t="shared" si="13"/>
        <v/>
      </c>
      <c r="D255" s="12" t="str" cm="1">
        <f t="array" ref="D255">_xlfn.LET(
    _xlpm.d, A255,
    _xlpm.debut, DATE(2026,8,1),
    _xlpm.m, DATEDIF(_xlpm.debut, _xlpm.d, "m"),
    _xlpm.col, 1 + _xlpm.m*3,
    _xlpm.dates, INDEX('Calendrier 2026-2027'!$C$13:$BC$43,,_xlpm.col),
    _xlpm.titres, INDEX('Calendrier 2026-2027'!$D$13:$BD$43,,_xlpm.col),
    _xlpm.r, _xlfn.XLOOKUP(_xlpm.d, _xlpm.dates, _xlpm.titres),
    IF(_xlpm.r=0,"",_xlpm.r)
)</f>
        <v/>
      </c>
      <c r="E255" t="str">
        <f t="shared" si="14"/>
        <v/>
      </c>
      <c r="F255" t="str">
        <f>_xlfn.XLOOKUP('Fiche formation'!$C$8,SitesFormations[Site de formation principal],SitesFormations[Mail pour assiduité],"")</f>
        <v>cfa-ensuplr-upvd@umontpellier.fr</v>
      </c>
      <c r="G255" t="s">
        <v>140</v>
      </c>
      <c r="H255" t="str">
        <f>_xlfn.TEXTJOIN(" ",TRUE,
'Fiche formation'!$C$18,
_xlfn.SWITCH('Fiche formation'!$C$18,"DNO","2A","DE AUDIO","3A",
_xlfn.SWITCH('Fiche formation'!$C$15,"DEUST","2A","DSCG","2A","MASTER","2A","BUT","3A","DCG","3A","LG","3A","LP","3A","INGE","3A",""))
)</f>
        <v>M CHPS 2A</v>
      </c>
    </row>
    <row r="256" spans="1:8" x14ac:dyDescent="0.3">
      <c r="A256" s="1">
        <f t="shared" si="15"/>
        <v>46362</v>
      </c>
      <c r="B256" t="str">
        <f t="shared" si="12"/>
        <v/>
      </c>
      <c r="C256" t="str">
        <f t="shared" si="13"/>
        <v/>
      </c>
      <c r="D256" s="12" t="str" cm="1">
        <f t="array" ref="D256">_xlfn.LET(
    _xlpm.d, A256,
    _xlpm.debut, DATE(2026,8,1),
    _xlpm.m, DATEDIF(_xlpm.debut, _xlpm.d, "m"),
    _xlpm.col, 1 + _xlpm.m*3,
    _xlpm.dates, INDEX('Calendrier 2026-2027'!$C$13:$BC$43,,_xlpm.col),
    _xlpm.titres, INDEX('Calendrier 2026-2027'!$D$13:$BD$43,,_xlpm.col),
    _xlpm.r, _xlfn.XLOOKUP(_xlpm.d, _xlpm.dates, _xlpm.titres),
    IF(_xlpm.r=0,"",_xlpm.r)
)</f>
        <v/>
      </c>
      <c r="E256" t="str">
        <f t="shared" si="14"/>
        <v/>
      </c>
      <c r="F256" t="str">
        <f>_xlfn.XLOOKUP('Fiche formation'!$C$8,SitesFormations[Site de formation principal],SitesFormations[Mail pour assiduité],"")</f>
        <v>cfa-ensuplr-upvd@umontpellier.fr</v>
      </c>
      <c r="G256" t="s">
        <v>140</v>
      </c>
      <c r="H256" t="str">
        <f>_xlfn.TEXTJOIN(" ",TRUE,
'Fiche formation'!$C$18,
_xlfn.SWITCH('Fiche formation'!$C$18,"DNO","2A","DE AUDIO","3A",
_xlfn.SWITCH('Fiche formation'!$C$15,"DEUST","2A","DSCG","2A","MASTER","2A","BUT","3A","DCG","3A","LG","3A","LP","3A","INGE","3A",""))
)</f>
        <v>M CHPS 2A</v>
      </c>
    </row>
    <row r="257" spans="1:8" x14ac:dyDescent="0.3">
      <c r="A257" s="1">
        <f t="shared" si="15"/>
        <v>46362</v>
      </c>
      <c r="B257" t="str">
        <f t="shared" si="12"/>
        <v/>
      </c>
      <c r="C257" t="str">
        <f t="shared" si="13"/>
        <v/>
      </c>
      <c r="D257" s="12" t="str" cm="1">
        <f t="array" ref="D257">_xlfn.LET(
    _xlpm.d, A257,
    _xlpm.debut, DATE(2026,8,1),
    _xlpm.m, DATEDIF(_xlpm.debut, _xlpm.d, "m"),
    _xlpm.col, 1 + _xlpm.m*3,
    _xlpm.dates, INDEX('Calendrier 2026-2027'!$C$13:$BC$43,,_xlpm.col),
    _xlpm.titres, INDEX('Calendrier 2026-2027'!$D$13:$BD$43,,_xlpm.col),
    _xlpm.r, _xlfn.XLOOKUP(_xlpm.d, _xlpm.dates, _xlpm.titres),
    IF(_xlpm.r=0,"",_xlpm.r)
)</f>
        <v/>
      </c>
      <c r="E257" t="str">
        <f t="shared" si="14"/>
        <v/>
      </c>
      <c r="F257" t="str">
        <f>_xlfn.XLOOKUP('Fiche formation'!$C$8,SitesFormations[Site de formation principal],SitesFormations[Mail pour assiduité],"")</f>
        <v>cfa-ensuplr-upvd@umontpellier.fr</v>
      </c>
      <c r="G257" t="s">
        <v>140</v>
      </c>
      <c r="H257" t="str">
        <f>_xlfn.TEXTJOIN(" ",TRUE,
'Fiche formation'!$C$18,
_xlfn.SWITCH('Fiche formation'!$C$18,"DNO","2A","DE AUDIO","3A",
_xlfn.SWITCH('Fiche formation'!$C$15,"DEUST","2A","DSCG","2A","MASTER","2A","BUT","3A","DCG","3A","LG","3A","LP","3A","INGE","3A",""))
)</f>
        <v>M CHPS 2A</v>
      </c>
    </row>
    <row r="258" spans="1:8" x14ac:dyDescent="0.3">
      <c r="A258" s="1">
        <f t="shared" si="15"/>
        <v>46363</v>
      </c>
      <c r="B258" t="str">
        <f t="shared" si="12"/>
        <v>08:00</v>
      </c>
      <c r="C258" t="str">
        <f t="shared" si="13"/>
        <v>12:00</v>
      </c>
      <c r="D258" s="12" t="str" cm="1">
        <f t="array" ref="D258">_xlfn.LET(
    _xlpm.d, A258,
    _xlpm.debut, DATE(2026,8,1),
    _xlpm.m, DATEDIF(_xlpm.debut, _xlpm.d, "m"),
    _xlpm.col, 1 + _xlpm.m*3,
    _xlpm.dates, INDEX('Calendrier 2026-2027'!$C$13:$BC$43,,_xlpm.col),
    _xlpm.titres, INDEX('Calendrier 2026-2027'!$D$13:$BD$43,,_xlpm.col),
    _xlpm.r, _xlfn.XLOOKUP(_xlpm.d, _xlpm.dates, _xlpm.titres),
    IF(_xlpm.r=0,"",_xlpm.r)
)</f>
        <v>Entreprise</v>
      </c>
      <c r="E258">
        <f t="shared" si="14"/>
        <v>0</v>
      </c>
      <c r="F258" t="str">
        <f>_xlfn.XLOOKUP('Fiche formation'!$C$8,SitesFormations[Site de formation principal],SitesFormations[Mail pour assiduité],"")</f>
        <v>cfa-ensuplr-upvd@umontpellier.fr</v>
      </c>
      <c r="G258" t="s">
        <v>140</v>
      </c>
      <c r="H258" t="str">
        <f>_xlfn.TEXTJOIN(" ",TRUE,
'Fiche formation'!$C$18,
_xlfn.SWITCH('Fiche formation'!$C$18,"DNO","2A","DE AUDIO","3A",
_xlfn.SWITCH('Fiche formation'!$C$15,"DEUST","2A","DSCG","2A","MASTER","2A","BUT","3A","DCG","3A","LG","3A","LP","3A","INGE","3A",""))
)</f>
        <v>M CHPS 2A</v>
      </c>
    </row>
    <row r="259" spans="1:8" x14ac:dyDescent="0.3">
      <c r="A259" s="1">
        <f t="shared" si="15"/>
        <v>46363</v>
      </c>
      <c r="B259" t="str">
        <f t="shared" ref="B259:B322" si="16">IF(D259="","",IF($A259=$A258,"14:00","08:00"))</f>
        <v>14:00</v>
      </c>
      <c r="C259" t="str">
        <f t="shared" ref="C259:C322" si="17">IF(D259="","",IF($A259=$A258,"17:00","12:00"))</f>
        <v>17:00</v>
      </c>
      <c r="D259" s="12" t="str" cm="1">
        <f t="array" ref="D259">_xlfn.LET(
    _xlpm.d, A259,
    _xlpm.debut, DATE(2026,8,1),
    _xlpm.m, DATEDIF(_xlpm.debut, _xlpm.d, "m"),
    _xlpm.col, 1 + _xlpm.m*3,
    _xlpm.dates, INDEX('Calendrier 2026-2027'!$C$13:$BC$43,,_xlpm.col),
    _xlpm.titres, INDEX('Calendrier 2026-2027'!$D$13:$BD$43,,_xlpm.col),
    _xlpm.r, _xlfn.XLOOKUP(_xlpm.d, _xlpm.dates, _xlpm.titres),
    IF(_xlpm.r=0,"",_xlpm.r)
)</f>
        <v>Entreprise</v>
      </c>
      <c r="E259">
        <f t="shared" ref="E259:E322" si="18">IF(D259="","",IF(OR(D259="Entreprise",D259="Révisions (Etp)"),0,1))</f>
        <v>0</v>
      </c>
      <c r="F259" t="str">
        <f>_xlfn.XLOOKUP('Fiche formation'!$C$8,SitesFormations[Site de formation principal],SitesFormations[Mail pour assiduité],"")</f>
        <v>cfa-ensuplr-upvd@umontpellier.fr</v>
      </c>
      <c r="G259" t="s">
        <v>140</v>
      </c>
      <c r="H259" t="str">
        <f>_xlfn.TEXTJOIN(" ",TRUE,
'Fiche formation'!$C$18,
_xlfn.SWITCH('Fiche formation'!$C$18,"DNO","2A","DE AUDIO","3A",
_xlfn.SWITCH('Fiche formation'!$C$15,"DEUST","2A","DSCG","2A","MASTER","2A","BUT","3A","DCG","3A","LG","3A","LP","3A","INGE","3A",""))
)</f>
        <v>M CHPS 2A</v>
      </c>
    </row>
    <row r="260" spans="1:8" x14ac:dyDescent="0.3">
      <c r="A260" s="1">
        <f t="shared" ref="A260:A323" si="19">IF(A259=A258,A259+1,A259)</f>
        <v>46364</v>
      </c>
      <c r="B260" t="str">
        <f t="shared" si="16"/>
        <v>08:00</v>
      </c>
      <c r="C260" t="str">
        <f t="shared" si="17"/>
        <v>12:00</v>
      </c>
      <c r="D260" s="12" t="str" cm="1">
        <f t="array" ref="D260">_xlfn.LET(
    _xlpm.d, A260,
    _xlpm.debut, DATE(2026,8,1),
    _xlpm.m, DATEDIF(_xlpm.debut, _xlpm.d, "m"),
    _xlpm.col, 1 + _xlpm.m*3,
    _xlpm.dates, INDEX('Calendrier 2026-2027'!$C$13:$BC$43,,_xlpm.col),
    _xlpm.titres, INDEX('Calendrier 2026-2027'!$D$13:$BD$43,,_xlpm.col),
    _xlpm.r, _xlfn.XLOOKUP(_xlpm.d, _xlpm.dates, _xlpm.titres),
    IF(_xlpm.r=0,"",_xlpm.r)
)</f>
        <v>Entreprise</v>
      </c>
      <c r="E260">
        <f t="shared" si="18"/>
        <v>0</v>
      </c>
      <c r="F260" t="str">
        <f>_xlfn.XLOOKUP('Fiche formation'!$C$8,SitesFormations[Site de formation principal],SitesFormations[Mail pour assiduité],"")</f>
        <v>cfa-ensuplr-upvd@umontpellier.fr</v>
      </c>
      <c r="G260" t="s">
        <v>140</v>
      </c>
      <c r="H260" t="str">
        <f>_xlfn.TEXTJOIN(" ",TRUE,
'Fiche formation'!$C$18,
_xlfn.SWITCH('Fiche formation'!$C$18,"DNO","2A","DE AUDIO","3A",
_xlfn.SWITCH('Fiche formation'!$C$15,"DEUST","2A","DSCG","2A","MASTER","2A","BUT","3A","DCG","3A","LG","3A","LP","3A","INGE","3A",""))
)</f>
        <v>M CHPS 2A</v>
      </c>
    </row>
    <row r="261" spans="1:8" x14ac:dyDescent="0.3">
      <c r="A261" s="1">
        <f t="shared" si="19"/>
        <v>46364</v>
      </c>
      <c r="B261" t="str">
        <f t="shared" si="16"/>
        <v>14:00</v>
      </c>
      <c r="C261" t="str">
        <f t="shared" si="17"/>
        <v>17:00</v>
      </c>
      <c r="D261" s="12" t="str" cm="1">
        <f t="array" ref="D261">_xlfn.LET(
    _xlpm.d, A261,
    _xlpm.debut, DATE(2026,8,1),
    _xlpm.m, DATEDIF(_xlpm.debut, _xlpm.d, "m"),
    _xlpm.col, 1 + _xlpm.m*3,
    _xlpm.dates, INDEX('Calendrier 2026-2027'!$C$13:$BC$43,,_xlpm.col),
    _xlpm.titres, INDEX('Calendrier 2026-2027'!$D$13:$BD$43,,_xlpm.col),
    _xlpm.r, _xlfn.XLOOKUP(_xlpm.d, _xlpm.dates, _xlpm.titres),
    IF(_xlpm.r=0,"",_xlpm.r)
)</f>
        <v>Entreprise</v>
      </c>
      <c r="E261">
        <f t="shared" si="18"/>
        <v>0</v>
      </c>
      <c r="F261" t="str">
        <f>_xlfn.XLOOKUP('Fiche formation'!$C$8,SitesFormations[Site de formation principal],SitesFormations[Mail pour assiduité],"")</f>
        <v>cfa-ensuplr-upvd@umontpellier.fr</v>
      </c>
      <c r="G261" t="s">
        <v>140</v>
      </c>
      <c r="H261" t="str">
        <f>_xlfn.TEXTJOIN(" ",TRUE,
'Fiche formation'!$C$18,
_xlfn.SWITCH('Fiche formation'!$C$18,"DNO","2A","DE AUDIO","3A",
_xlfn.SWITCH('Fiche formation'!$C$15,"DEUST","2A","DSCG","2A","MASTER","2A","BUT","3A","DCG","3A","LG","3A","LP","3A","INGE","3A",""))
)</f>
        <v>M CHPS 2A</v>
      </c>
    </row>
    <row r="262" spans="1:8" x14ac:dyDescent="0.3">
      <c r="A262" s="1">
        <f t="shared" si="19"/>
        <v>46365</v>
      </c>
      <c r="B262" t="str">
        <f t="shared" si="16"/>
        <v>08:00</v>
      </c>
      <c r="C262" t="str">
        <f t="shared" si="17"/>
        <v>12:00</v>
      </c>
      <c r="D262" s="12" t="str" cm="1">
        <f t="array" ref="D262">_xlfn.LET(
    _xlpm.d, A262,
    _xlpm.debut, DATE(2026,8,1),
    _xlpm.m, DATEDIF(_xlpm.debut, _xlpm.d, "m"),
    _xlpm.col, 1 + _xlpm.m*3,
    _xlpm.dates, INDEX('Calendrier 2026-2027'!$C$13:$BC$43,,_xlpm.col),
    _xlpm.titres, INDEX('Calendrier 2026-2027'!$D$13:$BD$43,,_xlpm.col),
    _xlpm.r, _xlfn.XLOOKUP(_xlpm.d, _xlpm.dates, _xlpm.titres),
    IF(_xlpm.r=0,"",_xlpm.r)
)</f>
        <v>Entreprise</v>
      </c>
      <c r="E262">
        <f t="shared" si="18"/>
        <v>0</v>
      </c>
      <c r="F262" t="str">
        <f>_xlfn.XLOOKUP('Fiche formation'!$C$8,SitesFormations[Site de formation principal],SitesFormations[Mail pour assiduité],"")</f>
        <v>cfa-ensuplr-upvd@umontpellier.fr</v>
      </c>
      <c r="G262" t="s">
        <v>140</v>
      </c>
      <c r="H262" t="str">
        <f>_xlfn.TEXTJOIN(" ",TRUE,
'Fiche formation'!$C$18,
_xlfn.SWITCH('Fiche formation'!$C$18,"DNO","2A","DE AUDIO","3A",
_xlfn.SWITCH('Fiche formation'!$C$15,"DEUST","2A","DSCG","2A","MASTER","2A","BUT","3A","DCG","3A","LG","3A","LP","3A","INGE","3A",""))
)</f>
        <v>M CHPS 2A</v>
      </c>
    </row>
    <row r="263" spans="1:8" x14ac:dyDescent="0.3">
      <c r="A263" s="1">
        <f t="shared" si="19"/>
        <v>46365</v>
      </c>
      <c r="B263" t="str">
        <f t="shared" si="16"/>
        <v>14:00</v>
      </c>
      <c r="C263" t="str">
        <f t="shared" si="17"/>
        <v>17:00</v>
      </c>
      <c r="D263" s="12" t="str" cm="1">
        <f t="array" ref="D263">_xlfn.LET(
    _xlpm.d, A263,
    _xlpm.debut, DATE(2026,8,1),
    _xlpm.m, DATEDIF(_xlpm.debut, _xlpm.d, "m"),
    _xlpm.col, 1 + _xlpm.m*3,
    _xlpm.dates, INDEX('Calendrier 2026-2027'!$C$13:$BC$43,,_xlpm.col),
    _xlpm.titres, INDEX('Calendrier 2026-2027'!$D$13:$BD$43,,_xlpm.col),
    _xlpm.r, _xlfn.XLOOKUP(_xlpm.d, _xlpm.dates, _xlpm.titres),
    IF(_xlpm.r=0,"",_xlpm.r)
)</f>
        <v>Entreprise</v>
      </c>
      <c r="E263">
        <f t="shared" si="18"/>
        <v>0</v>
      </c>
      <c r="F263" t="str">
        <f>_xlfn.XLOOKUP('Fiche formation'!$C$8,SitesFormations[Site de formation principal],SitesFormations[Mail pour assiduité],"")</f>
        <v>cfa-ensuplr-upvd@umontpellier.fr</v>
      </c>
      <c r="G263" t="s">
        <v>140</v>
      </c>
      <c r="H263" t="str">
        <f>_xlfn.TEXTJOIN(" ",TRUE,
'Fiche formation'!$C$18,
_xlfn.SWITCH('Fiche formation'!$C$18,"DNO","2A","DE AUDIO","3A",
_xlfn.SWITCH('Fiche formation'!$C$15,"DEUST","2A","DSCG","2A","MASTER","2A","BUT","3A","DCG","3A","LG","3A","LP","3A","INGE","3A",""))
)</f>
        <v>M CHPS 2A</v>
      </c>
    </row>
    <row r="264" spans="1:8" x14ac:dyDescent="0.3">
      <c r="A264" s="1">
        <f t="shared" si="19"/>
        <v>46366</v>
      </c>
      <c r="B264" t="str">
        <f t="shared" si="16"/>
        <v>08:00</v>
      </c>
      <c r="C264" t="str">
        <f t="shared" si="17"/>
        <v>12:00</v>
      </c>
      <c r="D264" s="12" t="str" cm="1">
        <f t="array" ref="D264">_xlfn.LET(
    _xlpm.d, A264,
    _xlpm.debut, DATE(2026,8,1),
    _xlpm.m, DATEDIF(_xlpm.debut, _xlpm.d, "m"),
    _xlpm.col, 1 + _xlpm.m*3,
    _xlpm.dates, INDEX('Calendrier 2026-2027'!$C$13:$BC$43,,_xlpm.col),
    _xlpm.titres, INDEX('Calendrier 2026-2027'!$D$13:$BD$43,,_xlpm.col),
    _xlpm.r, _xlfn.XLOOKUP(_xlpm.d, _xlpm.dates, _xlpm.titres),
    IF(_xlpm.r=0,"",_xlpm.r)
)</f>
        <v>Entreprise</v>
      </c>
      <c r="E264">
        <f t="shared" si="18"/>
        <v>0</v>
      </c>
      <c r="F264" t="str">
        <f>_xlfn.XLOOKUP('Fiche formation'!$C$8,SitesFormations[Site de formation principal],SitesFormations[Mail pour assiduité],"")</f>
        <v>cfa-ensuplr-upvd@umontpellier.fr</v>
      </c>
      <c r="G264" t="s">
        <v>140</v>
      </c>
      <c r="H264" t="str">
        <f>_xlfn.TEXTJOIN(" ",TRUE,
'Fiche formation'!$C$18,
_xlfn.SWITCH('Fiche formation'!$C$18,"DNO","2A","DE AUDIO","3A",
_xlfn.SWITCH('Fiche formation'!$C$15,"DEUST","2A","DSCG","2A","MASTER","2A","BUT","3A","DCG","3A","LG","3A","LP","3A","INGE","3A",""))
)</f>
        <v>M CHPS 2A</v>
      </c>
    </row>
    <row r="265" spans="1:8" x14ac:dyDescent="0.3">
      <c r="A265" s="1">
        <f t="shared" si="19"/>
        <v>46366</v>
      </c>
      <c r="B265" t="str">
        <f t="shared" si="16"/>
        <v>14:00</v>
      </c>
      <c r="C265" t="str">
        <f t="shared" si="17"/>
        <v>17:00</v>
      </c>
      <c r="D265" s="12" t="str" cm="1">
        <f t="array" ref="D265">_xlfn.LET(
    _xlpm.d, A265,
    _xlpm.debut, DATE(2026,8,1),
    _xlpm.m, DATEDIF(_xlpm.debut, _xlpm.d, "m"),
    _xlpm.col, 1 + _xlpm.m*3,
    _xlpm.dates, INDEX('Calendrier 2026-2027'!$C$13:$BC$43,,_xlpm.col),
    _xlpm.titres, INDEX('Calendrier 2026-2027'!$D$13:$BD$43,,_xlpm.col),
    _xlpm.r, _xlfn.XLOOKUP(_xlpm.d, _xlpm.dates, _xlpm.titres),
    IF(_xlpm.r=0,"",_xlpm.r)
)</f>
        <v>Entreprise</v>
      </c>
      <c r="E265">
        <f t="shared" si="18"/>
        <v>0</v>
      </c>
      <c r="F265" t="str">
        <f>_xlfn.XLOOKUP('Fiche formation'!$C$8,SitesFormations[Site de formation principal],SitesFormations[Mail pour assiduité],"")</f>
        <v>cfa-ensuplr-upvd@umontpellier.fr</v>
      </c>
      <c r="G265" t="s">
        <v>140</v>
      </c>
      <c r="H265" t="str">
        <f>_xlfn.TEXTJOIN(" ",TRUE,
'Fiche formation'!$C$18,
_xlfn.SWITCH('Fiche formation'!$C$18,"DNO","2A","DE AUDIO","3A",
_xlfn.SWITCH('Fiche formation'!$C$15,"DEUST","2A","DSCG","2A","MASTER","2A","BUT","3A","DCG","3A","LG","3A","LP","3A","INGE","3A",""))
)</f>
        <v>M CHPS 2A</v>
      </c>
    </row>
    <row r="266" spans="1:8" x14ac:dyDescent="0.3">
      <c r="A266" s="1">
        <f t="shared" si="19"/>
        <v>46367</v>
      </c>
      <c r="B266" t="str">
        <f t="shared" si="16"/>
        <v>08:00</v>
      </c>
      <c r="C266" t="str">
        <f t="shared" si="17"/>
        <v>12:00</v>
      </c>
      <c r="D266" s="12" t="str" cm="1">
        <f t="array" ref="D266">_xlfn.LET(
    _xlpm.d, A266,
    _xlpm.debut, DATE(2026,8,1),
    _xlpm.m, DATEDIF(_xlpm.debut, _xlpm.d, "m"),
    _xlpm.col, 1 + _xlpm.m*3,
    _xlpm.dates, INDEX('Calendrier 2026-2027'!$C$13:$BC$43,,_xlpm.col),
    _xlpm.titres, INDEX('Calendrier 2026-2027'!$D$13:$BD$43,,_xlpm.col),
    _xlpm.r, _xlfn.XLOOKUP(_xlpm.d, _xlpm.dates, _xlpm.titres),
    IF(_xlpm.r=0,"",_xlpm.r)
)</f>
        <v>Entreprise</v>
      </c>
      <c r="E266">
        <f t="shared" si="18"/>
        <v>0</v>
      </c>
      <c r="F266" t="str">
        <f>_xlfn.XLOOKUP('Fiche formation'!$C$8,SitesFormations[Site de formation principal],SitesFormations[Mail pour assiduité],"")</f>
        <v>cfa-ensuplr-upvd@umontpellier.fr</v>
      </c>
      <c r="G266" t="s">
        <v>140</v>
      </c>
      <c r="H266" t="str">
        <f>_xlfn.TEXTJOIN(" ",TRUE,
'Fiche formation'!$C$18,
_xlfn.SWITCH('Fiche formation'!$C$18,"DNO","2A","DE AUDIO","3A",
_xlfn.SWITCH('Fiche formation'!$C$15,"DEUST","2A","DSCG","2A","MASTER","2A","BUT","3A","DCG","3A","LG","3A","LP","3A","INGE","3A",""))
)</f>
        <v>M CHPS 2A</v>
      </c>
    </row>
    <row r="267" spans="1:8" x14ac:dyDescent="0.3">
      <c r="A267" s="1">
        <f t="shared" si="19"/>
        <v>46367</v>
      </c>
      <c r="B267" t="str">
        <f t="shared" si="16"/>
        <v>14:00</v>
      </c>
      <c r="C267" t="str">
        <f t="shared" si="17"/>
        <v>17:00</v>
      </c>
      <c r="D267" s="12" t="str" cm="1">
        <f t="array" ref="D267">_xlfn.LET(
    _xlpm.d, A267,
    _xlpm.debut, DATE(2026,8,1),
    _xlpm.m, DATEDIF(_xlpm.debut, _xlpm.d, "m"),
    _xlpm.col, 1 + _xlpm.m*3,
    _xlpm.dates, INDEX('Calendrier 2026-2027'!$C$13:$BC$43,,_xlpm.col),
    _xlpm.titres, INDEX('Calendrier 2026-2027'!$D$13:$BD$43,,_xlpm.col),
    _xlpm.r, _xlfn.XLOOKUP(_xlpm.d, _xlpm.dates, _xlpm.titres),
    IF(_xlpm.r=0,"",_xlpm.r)
)</f>
        <v>Entreprise</v>
      </c>
      <c r="E267">
        <f t="shared" si="18"/>
        <v>0</v>
      </c>
      <c r="F267" t="str">
        <f>_xlfn.XLOOKUP('Fiche formation'!$C$8,SitesFormations[Site de formation principal],SitesFormations[Mail pour assiduité],"")</f>
        <v>cfa-ensuplr-upvd@umontpellier.fr</v>
      </c>
      <c r="G267" t="s">
        <v>140</v>
      </c>
      <c r="H267" t="str">
        <f>_xlfn.TEXTJOIN(" ",TRUE,
'Fiche formation'!$C$18,
_xlfn.SWITCH('Fiche formation'!$C$18,"DNO","2A","DE AUDIO","3A",
_xlfn.SWITCH('Fiche formation'!$C$15,"DEUST","2A","DSCG","2A","MASTER","2A","BUT","3A","DCG","3A","LG","3A","LP","3A","INGE","3A",""))
)</f>
        <v>M CHPS 2A</v>
      </c>
    </row>
    <row r="268" spans="1:8" x14ac:dyDescent="0.3">
      <c r="A268" s="1">
        <f t="shared" si="19"/>
        <v>46368</v>
      </c>
      <c r="B268" t="str">
        <f t="shared" si="16"/>
        <v/>
      </c>
      <c r="C268" t="str">
        <f t="shared" si="17"/>
        <v/>
      </c>
      <c r="D268" s="12" t="str" cm="1">
        <f t="array" ref="D268">_xlfn.LET(
    _xlpm.d, A268,
    _xlpm.debut, DATE(2026,8,1),
    _xlpm.m, DATEDIF(_xlpm.debut, _xlpm.d, "m"),
    _xlpm.col, 1 + _xlpm.m*3,
    _xlpm.dates, INDEX('Calendrier 2026-2027'!$C$13:$BC$43,,_xlpm.col),
    _xlpm.titres, INDEX('Calendrier 2026-2027'!$D$13:$BD$43,,_xlpm.col),
    _xlpm.r, _xlfn.XLOOKUP(_xlpm.d, _xlpm.dates, _xlpm.titres),
    IF(_xlpm.r=0,"",_xlpm.r)
)</f>
        <v/>
      </c>
      <c r="E268" t="str">
        <f t="shared" si="18"/>
        <v/>
      </c>
      <c r="F268" t="str">
        <f>_xlfn.XLOOKUP('Fiche formation'!$C$8,SitesFormations[Site de formation principal],SitesFormations[Mail pour assiduité],"")</f>
        <v>cfa-ensuplr-upvd@umontpellier.fr</v>
      </c>
      <c r="G268" t="s">
        <v>140</v>
      </c>
      <c r="H268" t="str">
        <f>_xlfn.TEXTJOIN(" ",TRUE,
'Fiche formation'!$C$18,
_xlfn.SWITCH('Fiche formation'!$C$18,"DNO","2A","DE AUDIO","3A",
_xlfn.SWITCH('Fiche formation'!$C$15,"DEUST","2A","DSCG","2A","MASTER","2A","BUT","3A","DCG","3A","LG","3A","LP","3A","INGE","3A",""))
)</f>
        <v>M CHPS 2A</v>
      </c>
    </row>
    <row r="269" spans="1:8" x14ac:dyDescent="0.3">
      <c r="A269" s="1">
        <f t="shared" si="19"/>
        <v>46368</v>
      </c>
      <c r="B269" t="str">
        <f t="shared" si="16"/>
        <v/>
      </c>
      <c r="C269" t="str">
        <f t="shared" si="17"/>
        <v/>
      </c>
      <c r="D269" s="12" t="str" cm="1">
        <f t="array" ref="D269">_xlfn.LET(
    _xlpm.d, A269,
    _xlpm.debut, DATE(2026,8,1),
    _xlpm.m, DATEDIF(_xlpm.debut, _xlpm.d, "m"),
    _xlpm.col, 1 + _xlpm.m*3,
    _xlpm.dates, INDEX('Calendrier 2026-2027'!$C$13:$BC$43,,_xlpm.col),
    _xlpm.titres, INDEX('Calendrier 2026-2027'!$D$13:$BD$43,,_xlpm.col),
    _xlpm.r, _xlfn.XLOOKUP(_xlpm.d, _xlpm.dates, _xlpm.titres),
    IF(_xlpm.r=0,"",_xlpm.r)
)</f>
        <v/>
      </c>
      <c r="E269" t="str">
        <f t="shared" si="18"/>
        <v/>
      </c>
      <c r="F269" t="str">
        <f>_xlfn.XLOOKUP('Fiche formation'!$C$8,SitesFormations[Site de formation principal],SitesFormations[Mail pour assiduité],"")</f>
        <v>cfa-ensuplr-upvd@umontpellier.fr</v>
      </c>
      <c r="G269" t="s">
        <v>140</v>
      </c>
      <c r="H269" t="str">
        <f>_xlfn.TEXTJOIN(" ",TRUE,
'Fiche formation'!$C$18,
_xlfn.SWITCH('Fiche formation'!$C$18,"DNO","2A","DE AUDIO","3A",
_xlfn.SWITCH('Fiche formation'!$C$15,"DEUST","2A","DSCG","2A","MASTER","2A","BUT","3A","DCG","3A","LG","3A","LP","3A","INGE","3A",""))
)</f>
        <v>M CHPS 2A</v>
      </c>
    </row>
    <row r="270" spans="1:8" x14ac:dyDescent="0.3">
      <c r="A270" s="1">
        <f t="shared" si="19"/>
        <v>46369</v>
      </c>
      <c r="B270" t="str">
        <f t="shared" si="16"/>
        <v/>
      </c>
      <c r="C270" t="str">
        <f t="shared" si="17"/>
        <v/>
      </c>
      <c r="D270" s="12" t="str" cm="1">
        <f t="array" ref="D270">_xlfn.LET(
    _xlpm.d, A270,
    _xlpm.debut, DATE(2026,8,1),
    _xlpm.m, DATEDIF(_xlpm.debut, _xlpm.d, "m"),
    _xlpm.col, 1 + _xlpm.m*3,
    _xlpm.dates, INDEX('Calendrier 2026-2027'!$C$13:$BC$43,,_xlpm.col),
    _xlpm.titres, INDEX('Calendrier 2026-2027'!$D$13:$BD$43,,_xlpm.col),
    _xlpm.r, _xlfn.XLOOKUP(_xlpm.d, _xlpm.dates, _xlpm.titres),
    IF(_xlpm.r=0,"",_xlpm.r)
)</f>
        <v/>
      </c>
      <c r="E270" t="str">
        <f t="shared" si="18"/>
        <v/>
      </c>
      <c r="F270" t="str">
        <f>_xlfn.XLOOKUP('Fiche formation'!$C$8,SitesFormations[Site de formation principal],SitesFormations[Mail pour assiduité],"")</f>
        <v>cfa-ensuplr-upvd@umontpellier.fr</v>
      </c>
      <c r="G270" t="s">
        <v>140</v>
      </c>
      <c r="H270" t="str">
        <f>_xlfn.TEXTJOIN(" ",TRUE,
'Fiche formation'!$C$18,
_xlfn.SWITCH('Fiche formation'!$C$18,"DNO","2A","DE AUDIO","3A",
_xlfn.SWITCH('Fiche formation'!$C$15,"DEUST","2A","DSCG","2A","MASTER","2A","BUT","3A","DCG","3A","LG","3A","LP","3A","INGE","3A",""))
)</f>
        <v>M CHPS 2A</v>
      </c>
    </row>
    <row r="271" spans="1:8" x14ac:dyDescent="0.3">
      <c r="A271" s="1">
        <f t="shared" si="19"/>
        <v>46369</v>
      </c>
      <c r="B271" t="str">
        <f t="shared" si="16"/>
        <v/>
      </c>
      <c r="C271" t="str">
        <f t="shared" si="17"/>
        <v/>
      </c>
      <c r="D271" s="12" t="str" cm="1">
        <f t="array" ref="D271">_xlfn.LET(
    _xlpm.d, A271,
    _xlpm.debut, DATE(2026,8,1),
    _xlpm.m, DATEDIF(_xlpm.debut, _xlpm.d, "m"),
    _xlpm.col, 1 + _xlpm.m*3,
    _xlpm.dates, INDEX('Calendrier 2026-2027'!$C$13:$BC$43,,_xlpm.col),
    _xlpm.titres, INDEX('Calendrier 2026-2027'!$D$13:$BD$43,,_xlpm.col),
    _xlpm.r, _xlfn.XLOOKUP(_xlpm.d, _xlpm.dates, _xlpm.titres),
    IF(_xlpm.r=0,"",_xlpm.r)
)</f>
        <v/>
      </c>
      <c r="E271" t="str">
        <f t="shared" si="18"/>
        <v/>
      </c>
      <c r="F271" t="str">
        <f>_xlfn.XLOOKUP('Fiche formation'!$C$8,SitesFormations[Site de formation principal],SitesFormations[Mail pour assiduité],"")</f>
        <v>cfa-ensuplr-upvd@umontpellier.fr</v>
      </c>
      <c r="G271" t="s">
        <v>140</v>
      </c>
      <c r="H271" t="str">
        <f>_xlfn.TEXTJOIN(" ",TRUE,
'Fiche formation'!$C$18,
_xlfn.SWITCH('Fiche formation'!$C$18,"DNO","2A","DE AUDIO","3A",
_xlfn.SWITCH('Fiche formation'!$C$15,"DEUST","2A","DSCG","2A","MASTER","2A","BUT","3A","DCG","3A","LG","3A","LP","3A","INGE","3A",""))
)</f>
        <v>M CHPS 2A</v>
      </c>
    </row>
    <row r="272" spans="1:8" x14ac:dyDescent="0.3">
      <c r="A272" s="1">
        <f t="shared" si="19"/>
        <v>46370</v>
      </c>
      <c r="B272" t="str">
        <f t="shared" si="16"/>
        <v>08:00</v>
      </c>
      <c r="C272" t="str">
        <f t="shared" si="17"/>
        <v>12:00</v>
      </c>
      <c r="D272" s="12" t="str" cm="1">
        <f t="array" ref="D272">_xlfn.LET(
    _xlpm.d, A272,
    _xlpm.debut, DATE(2026,8,1),
    _xlpm.m, DATEDIF(_xlpm.debut, _xlpm.d, "m"),
    _xlpm.col, 1 + _xlpm.m*3,
    _xlpm.dates, INDEX('Calendrier 2026-2027'!$C$13:$BC$43,,_xlpm.col),
    _xlpm.titres, INDEX('Calendrier 2026-2027'!$D$13:$BD$43,,_xlpm.col),
    _xlpm.r, _xlfn.XLOOKUP(_xlpm.d, _xlpm.dates, _xlpm.titres),
    IF(_xlpm.r=0,"",_xlpm.r)
)</f>
        <v>Entreprise</v>
      </c>
      <c r="E272">
        <f t="shared" si="18"/>
        <v>0</v>
      </c>
      <c r="F272" t="str">
        <f>_xlfn.XLOOKUP('Fiche formation'!$C$8,SitesFormations[Site de formation principal],SitesFormations[Mail pour assiduité],"")</f>
        <v>cfa-ensuplr-upvd@umontpellier.fr</v>
      </c>
      <c r="G272" t="s">
        <v>140</v>
      </c>
      <c r="H272" t="str">
        <f>_xlfn.TEXTJOIN(" ",TRUE,
'Fiche formation'!$C$18,
_xlfn.SWITCH('Fiche formation'!$C$18,"DNO","2A","DE AUDIO","3A",
_xlfn.SWITCH('Fiche formation'!$C$15,"DEUST","2A","DSCG","2A","MASTER","2A","BUT","3A","DCG","3A","LG","3A","LP","3A","INGE","3A",""))
)</f>
        <v>M CHPS 2A</v>
      </c>
    </row>
    <row r="273" spans="1:8" x14ac:dyDescent="0.3">
      <c r="A273" s="1">
        <f t="shared" si="19"/>
        <v>46370</v>
      </c>
      <c r="B273" t="str">
        <f t="shared" si="16"/>
        <v>14:00</v>
      </c>
      <c r="C273" t="str">
        <f t="shared" si="17"/>
        <v>17:00</v>
      </c>
      <c r="D273" s="12" t="str" cm="1">
        <f t="array" ref="D273">_xlfn.LET(
    _xlpm.d, A273,
    _xlpm.debut, DATE(2026,8,1),
    _xlpm.m, DATEDIF(_xlpm.debut, _xlpm.d, "m"),
    _xlpm.col, 1 + _xlpm.m*3,
    _xlpm.dates, INDEX('Calendrier 2026-2027'!$C$13:$BC$43,,_xlpm.col),
    _xlpm.titres, INDEX('Calendrier 2026-2027'!$D$13:$BD$43,,_xlpm.col),
    _xlpm.r, _xlfn.XLOOKUP(_xlpm.d, _xlpm.dates, _xlpm.titres),
    IF(_xlpm.r=0,"",_xlpm.r)
)</f>
        <v>Entreprise</v>
      </c>
      <c r="E273">
        <f t="shared" si="18"/>
        <v>0</v>
      </c>
      <c r="F273" t="str">
        <f>_xlfn.XLOOKUP('Fiche formation'!$C$8,SitesFormations[Site de formation principal],SitesFormations[Mail pour assiduité],"")</f>
        <v>cfa-ensuplr-upvd@umontpellier.fr</v>
      </c>
      <c r="G273" t="s">
        <v>140</v>
      </c>
      <c r="H273" t="str">
        <f>_xlfn.TEXTJOIN(" ",TRUE,
'Fiche formation'!$C$18,
_xlfn.SWITCH('Fiche formation'!$C$18,"DNO","2A","DE AUDIO","3A",
_xlfn.SWITCH('Fiche formation'!$C$15,"DEUST","2A","DSCG","2A","MASTER","2A","BUT","3A","DCG","3A","LG","3A","LP","3A","INGE","3A",""))
)</f>
        <v>M CHPS 2A</v>
      </c>
    </row>
    <row r="274" spans="1:8" x14ac:dyDescent="0.3">
      <c r="A274" s="1">
        <f t="shared" si="19"/>
        <v>46371</v>
      </c>
      <c r="B274" t="str">
        <f t="shared" si="16"/>
        <v>08:00</v>
      </c>
      <c r="C274" t="str">
        <f t="shared" si="17"/>
        <v>12:00</v>
      </c>
      <c r="D274" s="12" t="str" cm="1">
        <f t="array" ref="D274">_xlfn.LET(
    _xlpm.d, A274,
    _xlpm.debut, DATE(2026,8,1),
    _xlpm.m, DATEDIF(_xlpm.debut, _xlpm.d, "m"),
    _xlpm.col, 1 + _xlpm.m*3,
    _xlpm.dates, INDEX('Calendrier 2026-2027'!$C$13:$BC$43,,_xlpm.col),
    _xlpm.titres, INDEX('Calendrier 2026-2027'!$D$13:$BD$43,,_xlpm.col),
    _xlpm.r, _xlfn.XLOOKUP(_xlpm.d, _xlpm.dates, _xlpm.titres),
    IF(_xlpm.r=0,"",_xlpm.r)
)</f>
        <v>Entreprise</v>
      </c>
      <c r="E274">
        <f t="shared" si="18"/>
        <v>0</v>
      </c>
      <c r="F274" t="str">
        <f>_xlfn.XLOOKUP('Fiche formation'!$C$8,SitesFormations[Site de formation principal],SitesFormations[Mail pour assiduité],"")</f>
        <v>cfa-ensuplr-upvd@umontpellier.fr</v>
      </c>
      <c r="G274" t="s">
        <v>140</v>
      </c>
      <c r="H274" t="str">
        <f>_xlfn.TEXTJOIN(" ",TRUE,
'Fiche formation'!$C$18,
_xlfn.SWITCH('Fiche formation'!$C$18,"DNO","2A","DE AUDIO","3A",
_xlfn.SWITCH('Fiche formation'!$C$15,"DEUST","2A","DSCG","2A","MASTER","2A","BUT","3A","DCG","3A","LG","3A","LP","3A","INGE","3A",""))
)</f>
        <v>M CHPS 2A</v>
      </c>
    </row>
    <row r="275" spans="1:8" x14ac:dyDescent="0.3">
      <c r="A275" s="1">
        <f t="shared" si="19"/>
        <v>46371</v>
      </c>
      <c r="B275" t="str">
        <f t="shared" si="16"/>
        <v>14:00</v>
      </c>
      <c r="C275" t="str">
        <f t="shared" si="17"/>
        <v>17:00</v>
      </c>
      <c r="D275" s="12" t="str" cm="1">
        <f t="array" ref="D275">_xlfn.LET(
    _xlpm.d, A275,
    _xlpm.debut, DATE(2026,8,1),
    _xlpm.m, DATEDIF(_xlpm.debut, _xlpm.d, "m"),
    _xlpm.col, 1 + _xlpm.m*3,
    _xlpm.dates, INDEX('Calendrier 2026-2027'!$C$13:$BC$43,,_xlpm.col),
    _xlpm.titres, INDEX('Calendrier 2026-2027'!$D$13:$BD$43,,_xlpm.col),
    _xlpm.r, _xlfn.XLOOKUP(_xlpm.d, _xlpm.dates, _xlpm.titres),
    IF(_xlpm.r=0,"",_xlpm.r)
)</f>
        <v>Entreprise</v>
      </c>
      <c r="E275">
        <f t="shared" si="18"/>
        <v>0</v>
      </c>
      <c r="F275" t="str">
        <f>_xlfn.XLOOKUP('Fiche formation'!$C$8,SitesFormations[Site de formation principal],SitesFormations[Mail pour assiduité],"")</f>
        <v>cfa-ensuplr-upvd@umontpellier.fr</v>
      </c>
      <c r="G275" t="s">
        <v>140</v>
      </c>
      <c r="H275" t="str">
        <f>_xlfn.TEXTJOIN(" ",TRUE,
'Fiche formation'!$C$18,
_xlfn.SWITCH('Fiche formation'!$C$18,"DNO","2A","DE AUDIO","3A",
_xlfn.SWITCH('Fiche formation'!$C$15,"DEUST","2A","DSCG","2A","MASTER","2A","BUT","3A","DCG","3A","LG","3A","LP","3A","INGE","3A",""))
)</f>
        <v>M CHPS 2A</v>
      </c>
    </row>
    <row r="276" spans="1:8" x14ac:dyDescent="0.3">
      <c r="A276" s="1">
        <f t="shared" si="19"/>
        <v>46372</v>
      </c>
      <c r="B276" t="str">
        <f t="shared" si="16"/>
        <v>08:00</v>
      </c>
      <c r="C276" t="str">
        <f t="shared" si="17"/>
        <v>12:00</v>
      </c>
      <c r="D276" s="12" t="str" cm="1">
        <f t="array" ref="D276">_xlfn.LET(
    _xlpm.d, A276,
    _xlpm.debut, DATE(2026,8,1),
    _xlpm.m, DATEDIF(_xlpm.debut, _xlpm.d, "m"),
    _xlpm.col, 1 + _xlpm.m*3,
    _xlpm.dates, INDEX('Calendrier 2026-2027'!$C$13:$BC$43,,_xlpm.col),
    _xlpm.titres, INDEX('Calendrier 2026-2027'!$D$13:$BD$43,,_xlpm.col),
    _xlpm.r, _xlfn.XLOOKUP(_xlpm.d, _xlpm.dates, _xlpm.titres),
    IF(_xlpm.r=0,"",_xlpm.r)
)</f>
        <v>Entreprise</v>
      </c>
      <c r="E276">
        <f t="shared" si="18"/>
        <v>0</v>
      </c>
      <c r="F276" t="str">
        <f>_xlfn.XLOOKUP('Fiche formation'!$C$8,SitesFormations[Site de formation principal],SitesFormations[Mail pour assiduité],"")</f>
        <v>cfa-ensuplr-upvd@umontpellier.fr</v>
      </c>
      <c r="G276" t="s">
        <v>140</v>
      </c>
      <c r="H276" t="str">
        <f>_xlfn.TEXTJOIN(" ",TRUE,
'Fiche formation'!$C$18,
_xlfn.SWITCH('Fiche formation'!$C$18,"DNO","2A","DE AUDIO","3A",
_xlfn.SWITCH('Fiche formation'!$C$15,"DEUST","2A","DSCG","2A","MASTER","2A","BUT","3A","DCG","3A","LG","3A","LP","3A","INGE","3A",""))
)</f>
        <v>M CHPS 2A</v>
      </c>
    </row>
    <row r="277" spans="1:8" x14ac:dyDescent="0.3">
      <c r="A277" s="1">
        <f t="shared" si="19"/>
        <v>46372</v>
      </c>
      <c r="B277" t="str">
        <f t="shared" si="16"/>
        <v>14:00</v>
      </c>
      <c r="C277" t="str">
        <f t="shared" si="17"/>
        <v>17:00</v>
      </c>
      <c r="D277" s="12" t="str" cm="1">
        <f t="array" ref="D277">_xlfn.LET(
    _xlpm.d, A277,
    _xlpm.debut, DATE(2026,8,1),
    _xlpm.m, DATEDIF(_xlpm.debut, _xlpm.d, "m"),
    _xlpm.col, 1 + _xlpm.m*3,
    _xlpm.dates, INDEX('Calendrier 2026-2027'!$C$13:$BC$43,,_xlpm.col),
    _xlpm.titres, INDEX('Calendrier 2026-2027'!$D$13:$BD$43,,_xlpm.col),
    _xlpm.r, _xlfn.XLOOKUP(_xlpm.d, _xlpm.dates, _xlpm.titres),
    IF(_xlpm.r=0,"",_xlpm.r)
)</f>
        <v>Entreprise</v>
      </c>
      <c r="E277">
        <f t="shared" si="18"/>
        <v>0</v>
      </c>
      <c r="F277" t="str">
        <f>_xlfn.XLOOKUP('Fiche formation'!$C$8,SitesFormations[Site de formation principal],SitesFormations[Mail pour assiduité],"")</f>
        <v>cfa-ensuplr-upvd@umontpellier.fr</v>
      </c>
      <c r="G277" t="s">
        <v>140</v>
      </c>
      <c r="H277" t="str">
        <f>_xlfn.TEXTJOIN(" ",TRUE,
'Fiche formation'!$C$18,
_xlfn.SWITCH('Fiche formation'!$C$18,"DNO","2A","DE AUDIO","3A",
_xlfn.SWITCH('Fiche formation'!$C$15,"DEUST","2A","DSCG","2A","MASTER","2A","BUT","3A","DCG","3A","LG","3A","LP","3A","INGE","3A",""))
)</f>
        <v>M CHPS 2A</v>
      </c>
    </row>
    <row r="278" spans="1:8" x14ac:dyDescent="0.3">
      <c r="A278" s="1">
        <f t="shared" si="19"/>
        <v>46373</v>
      </c>
      <c r="B278" t="str">
        <f t="shared" si="16"/>
        <v>08:00</v>
      </c>
      <c r="C278" t="str">
        <f t="shared" si="17"/>
        <v>12:00</v>
      </c>
      <c r="D278" s="12" t="str" cm="1">
        <f t="array" ref="D278">_xlfn.LET(
    _xlpm.d, A278,
    _xlpm.debut, DATE(2026,8,1),
    _xlpm.m, DATEDIF(_xlpm.debut, _xlpm.d, "m"),
    _xlpm.col, 1 + _xlpm.m*3,
    _xlpm.dates, INDEX('Calendrier 2026-2027'!$C$13:$BC$43,,_xlpm.col),
    _xlpm.titres, INDEX('Calendrier 2026-2027'!$D$13:$BD$43,,_xlpm.col),
    _xlpm.r, _xlfn.XLOOKUP(_xlpm.d, _xlpm.dates, _xlpm.titres),
    IF(_xlpm.r=0,"",_xlpm.r)
)</f>
        <v>Entreprise</v>
      </c>
      <c r="E278">
        <f t="shared" si="18"/>
        <v>0</v>
      </c>
      <c r="F278" t="str">
        <f>_xlfn.XLOOKUP('Fiche formation'!$C$8,SitesFormations[Site de formation principal],SitesFormations[Mail pour assiduité],"")</f>
        <v>cfa-ensuplr-upvd@umontpellier.fr</v>
      </c>
      <c r="G278" t="s">
        <v>140</v>
      </c>
      <c r="H278" t="str">
        <f>_xlfn.TEXTJOIN(" ",TRUE,
'Fiche formation'!$C$18,
_xlfn.SWITCH('Fiche formation'!$C$18,"DNO","2A","DE AUDIO","3A",
_xlfn.SWITCH('Fiche formation'!$C$15,"DEUST","2A","DSCG","2A","MASTER","2A","BUT","3A","DCG","3A","LG","3A","LP","3A","INGE","3A",""))
)</f>
        <v>M CHPS 2A</v>
      </c>
    </row>
    <row r="279" spans="1:8" x14ac:dyDescent="0.3">
      <c r="A279" s="1">
        <f t="shared" si="19"/>
        <v>46373</v>
      </c>
      <c r="B279" t="str">
        <f t="shared" si="16"/>
        <v>14:00</v>
      </c>
      <c r="C279" t="str">
        <f t="shared" si="17"/>
        <v>17:00</v>
      </c>
      <c r="D279" s="12" t="str" cm="1">
        <f t="array" ref="D279">_xlfn.LET(
    _xlpm.d, A279,
    _xlpm.debut, DATE(2026,8,1),
    _xlpm.m, DATEDIF(_xlpm.debut, _xlpm.d, "m"),
    _xlpm.col, 1 + _xlpm.m*3,
    _xlpm.dates, INDEX('Calendrier 2026-2027'!$C$13:$BC$43,,_xlpm.col),
    _xlpm.titres, INDEX('Calendrier 2026-2027'!$D$13:$BD$43,,_xlpm.col),
    _xlpm.r, _xlfn.XLOOKUP(_xlpm.d, _xlpm.dates, _xlpm.titres),
    IF(_xlpm.r=0,"",_xlpm.r)
)</f>
        <v>Entreprise</v>
      </c>
      <c r="E279">
        <f t="shared" si="18"/>
        <v>0</v>
      </c>
      <c r="F279" t="str">
        <f>_xlfn.XLOOKUP('Fiche formation'!$C$8,SitesFormations[Site de formation principal],SitesFormations[Mail pour assiduité],"")</f>
        <v>cfa-ensuplr-upvd@umontpellier.fr</v>
      </c>
      <c r="G279" t="s">
        <v>140</v>
      </c>
      <c r="H279" t="str">
        <f>_xlfn.TEXTJOIN(" ",TRUE,
'Fiche formation'!$C$18,
_xlfn.SWITCH('Fiche formation'!$C$18,"DNO","2A","DE AUDIO","3A",
_xlfn.SWITCH('Fiche formation'!$C$15,"DEUST","2A","DSCG","2A","MASTER","2A","BUT","3A","DCG","3A","LG","3A","LP","3A","INGE","3A",""))
)</f>
        <v>M CHPS 2A</v>
      </c>
    </row>
    <row r="280" spans="1:8" x14ac:dyDescent="0.3">
      <c r="A280" s="1">
        <f t="shared" si="19"/>
        <v>46374</v>
      </c>
      <c r="B280" t="str">
        <f t="shared" si="16"/>
        <v>08:00</v>
      </c>
      <c r="C280" t="str">
        <f t="shared" si="17"/>
        <v>12:00</v>
      </c>
      <c r="D280" s="12" t="str" cm="1">
        <f t="array" ref="D280">_xlfn.LET(
    _xlpm.d, A280,
    _xlpm.debut, DATE(2026,8,1),
    _xlpm.m, DATEDIF(_xlpm.debut, _xlpm.d, "m"),
    _xlpm.col, 1 + _xlpm.m*3,
    _xlpm.dates, INDEX('Calendrier 2026-2027'!$C$13:$BC$43,,_xlpm.col),
    _xlpm.titres, INDEX('Calendrier 2026-2027'!$D$13:$BD$43,,_xlpm.col),
    _xlpm.r, _xlfn.XLOOKUP(_xlpm.d, _xlpm.dates, _xlpm.titres),
    IF(_xlpm.r=0,"",_xlpm.r)
)</f>
        <v>Entreprise</v>
      </c>
      <c r="E280">
        <f t="shared" si="18"/>
        <v>0</v>
      </c>
      <c r="F280" t="str">
        <f>_xlfn.XLOOKUP('Fiche formation'!$C$8,SitesFormations[Site de formation principal],SitesFormations[Mail pour assiduité],"")</f>
        <v>cfa-ensuplr-upvd@umontpellier.fr</v>
      </c>
      <c r="G280" t="s">
        <v>140</v>
      </c>
      <c r="H280" t="str">
        <f>_xlfn.TEXTJOIN(" ",TRUE,
'Fiche formation'!$C$18,
_xlfn.SWITCH('Fiche formation'!$C$18,"DNO","2A","DE AUDIO","3A",
_xlfn.SWITCH('Fiche formation'!$C$15,"DEUST","2A","DSCG","2A","MASTER","2A","BUT","3A","DCG","3A","LG","3A","LP","3A","INGE","3A",""))
)</f>
        <v>M CHPS 2A</v>
      </c>
    </row>
    <row r="281" spans="1:8" x14ac:dyDescent="0.3">
      <c r="A281" s="1">
        <f t="shared" si="19"/>
        <v>46374</v>
      </c>
      <c r="B281" t="str">
        <f t="shared" si="16"/>
        <v>14:00</v>
      </c>
      <c r="C281" t="str">
        <f t="shared" si="17"/>
        <v>17:00</v>
      </c>
      <c r="D281" s="12" t="str" cm="1">
        <f t="array" ref="D281">_xlfn.LET(
    _xlpm.d, A281,
    _xlpm.debut, DATE(2026,8,1),
    _xlpm.m, DATEDIF(_xlpm.debut, _xlpm.d, "m"),
    _xlpm.col, 1 + _xlpm.m*3,
    _xlpm.dates, INDEX('Calendrier 2026-2027'!$C$13:$BC$43,,_xlpm.col),
    _xlpm.titres, INDEX('Calendrier 2026-2027'!$D$13:$BD$43,,_xlpm.col),
    _xlpm.r, _xlfn.XLOOKUP(_xlpm.d, _xlpm.dates, _xlpm.titres),
    IF(_xlpm.r=0,"",_xlpm.r)
)</f>
        <v>Entreprise</v>
      </c>
      <c r="E281">
        <f t="shared" si="18"/>
        <v>0</v>
      </c>
      <c r="F281" t="str">
        <f>_xlfn.XLOOKUP('Fiche formation'!$C$8,SitesFormations[Site de formation principal],SitesFormations[Mail pour assiduité],"")</f>
        <v>cfa-ensuplr-upvd@umontpellier.fr</v>
      </c>
      <c r="G281" t="s">
        <v>140</v>
      </c>
      <c r="H281" t="str">
        <f>_xlfn.TEXTJOIN(" ",TRUE,
'Fiche formation'!$C$18,
_xlfn.SWITCH('Fiche formation'!$C$18,"DNO","2A","DE AUDIO","3A",
_xlfn.SWITCH('Fiche formation'!$C$15,"DEUST","2A","DSCG","2A","MASTER","2A","BUT","3A","DCG","3A","LG","3A","LP","3A","INGE","3A",""))
)</f>
        <v>M CHPS 2A</v>
      </c>
    </row>
    <row r="282" spans="1:8" x14ac:dyDescent="0.3">
      <c r="A282" s="1">
        <f t="shared" si="19"/>
        <v>46375</v>
      </c>
      <c r="B282" t="str">
        <f t="shared" si="16"/>
        <v/>
      </c>
      <c r="C282" t="str">
        <f t="shared" si="17"/>
        <v/>
      </c>
      <c r="D282" s="12" t="str" cm="1">
        <f t="array" ref="D282">_xlfn.LET(
    _xlpm.d, A282,
    _xlpm.debut, DATE(2026,8,1),
    _xlpm.m, DATEDIF(_xlpm.debut, _xlpm.d, "m"),
    _xlpm.col, 1 + _xlpm.m*3,
    _xlpm.dates, INDEX('Calendrier 2026-2027'!$C$13:$BC$43,,_xlpm.col),
    _xlpm.titres, INDEX('Calendrier 2026-2027'!$D$13:$BD$43,,_xlpm.col),
    _xlpm.r, _xlfn.XLOOKUP(_xlpm.d, _xlpm.dates, _xlpm.titres),
    IF(_xlpm.r=0,"",_xlpm.r)
)</f>
        <v/>
      </c>
      <c r="E282" t="str">
        <f t="shared" si="18"/>
        <v/>
      </c>
      <c r="F282" t="str">
        <f>_xlfn.XLOOKUP('Fiche formation'!$C$8,SitesFormations[Site de formation principal],SitesFormations[Mail pour assiduité],"")</f>
        <v>cfa-ensuplr-upvd@umontpellier.fr</v>
      </c>
      <c r="G282" t="s">
        <v>140</v>
      </c>
      <c r="H282" t="str">
        <f>_xlfn.TEXTJOIN(" ",TRUE,
'Fiche formation'!$C$18,
_xlfn.SWITCH('Fiche formation'!$C$18,"DNO","2A","DE AUDIO","3A",
_xlfn.SWITCH('Fiche formation'!$C$15,"DEUST","2A","DSCG","2A","MASTER","2A","BUT","3A","DCG","3A","LG","3A","LP","3A","INGE","3A",""))
)</f>
        <v>M CHPS 2A</v>
      </c>
    </row>
    <row r="283" spans="1:8" x14ac:dyDescent="0.3">
      <c r="A283" s="1">
        <f t="shared" si="19"/>
        <v>46375</v>
      </c>
      <c r="B283" t="str">
        <f t="shared" si="16"/>
        <v/>
      </c>
      <c r="C283" t="str">
        <f t="shared" si="17"/>
        <v/>
      </c>
      <c r="D283" s="12" t="str" cm="1">
        <f t="array" ref="D283">_xlfn.LET(
    _xlpm.d, A283,
    _xlpm.debut, DATE(2026,8,1),
    _xlpm.m, DATEDIF(_xlpm.debut, _xlpm.d, "m"),
    _xlpm.col, 1 + _xlpm.m*3,
    _xlpm.dates, INDEX('Calendrier 2026-2027'!$C$13:$BC$43,,_xlpm.col),
    _xlpm.titres, INDEX('Calendrier 2026-2027'!$D$13:$BD$43,,_xlpm.col),
    _xlpm.r, _xlfn.XLOOKUP(_xlpm.d, _xlpm.dates, _xlpm.titres),
    IF(_xlpm.r=0,"",_xlpm.r)
)</f>
        <v/>
      </c>
      <c r="E283" t="str">
        <f t="shared" si="18"/>
        <v/>
      </c>
      <c r="F283" t="str">
        <f>_xlfn.XLOOKUP('Fiche formation'!$C$8,SitesFormations[Site de formation principal],SitesFormations[Mail pour assiduité],"")</f>
        <v>cfa-ensuplr-upvd@umontpellier.fr</v>
      </c>
      <c r="G283" t="s">
        <v>140</v>
      </c>
      <c r="H283" t="str">
        <f>_xlfn.TEXTJOIN(" ",TRUE,
'Fiche formation'!$C$18,
_xlfn.SWITCH('Fiche formation'!$C$18,"DNO","2A","DE AUDIO","3A",
_xlfn.SWITCH('Fiche formation'!$C$15,"DEUST","2A","DSCG","2A","MASTER","2A","BUT","3A","DCG","3A","LG","3A","LP","3A","INGE","3A",""))
)</f>
        <v>M CHPS 2A</v>
      </c>
    </row>
    <row r="284" spans="1:8" x14ac:dyDescent="0.3">
      <c r="A284" s="1">
        <f t="shared" si="19"/>
        <v>46376</v>
      </c>
      <c r="B284" t="str">
        <f t="shared" si="16"/>
        <v/>
      </c>
      <c r="C284" t="str">
        <f t="shared" si="17"/>
        <v/>
      </c>
      <c r="D284" s="12" t="str" cm="1">
        <f t="array" ref="D284">_xlfn.LET(
    _xlpm.d, A284,
    _xlpm.debut, DATE(2026,8,1),
    _xlpm.m, DATEDIF(_xlpm.debut, _xlpm.d, "m"),
    _xlpm.col, 1 + _xlpm.m*3,
    _xlpm.dates, INDEX('Calendrier 2026-2027'!$C$13:$BC$43,,_xlpm.col),
    _xlpm.titres, INDEX('Calendrier 2026-2027'!$D$13:$BD$43,,_xlpm.col),
    _xlpm.r, _xlfn.XLOOKUP(_xlpm.d, _xlpm.dates, _xlpm.titres),
    IF(_xlpm.r=0,"",_xlpm.r)
)</f>
        <v/>
      </c>
      <c r="E284" t="str">
        <f t="shared" si="18"/>
        <v/>
      </c>
      <c r="F284" t="str">
        <f>_xlfn.XLOOKUP('Fiche formation'!$C$8,SitesFormations[Site de formation principal],SitesFormations[Mail pour assiduité],"")</f>
        <v>cfa-ensuplr-upvd@umontpellier.fr</v>
      </c>
      <c r="G284" t="s">
        <v>140</v>
      </c>
      <c r="H284" t="str">
        <f>_xlfn.TEXTJOIN(" ",TRUE,
'Fiche formation'!$C$18,
_xlfn.SWITCH('Fiche formation'!$C$18,"DNO","2A","DE AUDIO","3A",
_xlfn.SWITCH('Fiche formation'!$C$15,"DEUST","2A","DSCG","2A","MASTER","2A","BUT","3A","DCG","3A","LG","3A","LP","3A","INGE","3A",""))
)</f>
        <v>M CHPS 2A</v>
      </c>
    </row>
    <row r="285" spans="1:8" x14ac:dyDescent="0.3">
      <c r="A285" s="1">
        <f t="shared" si="19"/>
        <v>46376</v>
      </c>
      <c r="B285" t="str">
        <f t="shared" si="16"/>
        <v/>
      </c>
      <c r="C285" t="str">
        <f t="shared" si="17"/>
        <v/>
      </c>
      <c r="D285" s="12" t="str" cm="1">
        <f t="array" ref="D285">_xlfn.LET(
    _xlpm.d, A285,
    _xlpm.debut, DATE(2026,8,1),
    _xlpm.m, DATEDIF(_xlpm.debut, _xlpm.d, "m"),
    _xlpm.col, 1 + _xlpm.m*3,
    _xlpm.dates, INDEX('Calendrier 2026-2027'!$C$13:$BC$43,,_xlpm.col),
    _xlpm.titres, INDEX('Calendrier 2026-2027'!$D$13:$BD$43,,_xlpm.col),
    _xlpm.r, _xlfn.XLOOKUP(_xlpm.d, _xlpm.dates, _xlpm.titres),
    IF(_xlpm.r=0,"",_xlpm.r)
)</f>
        <v/>
      </c>
      <c r="E285" t="str">
        <f t="shared" si="18"/>
        <v/>
      </c>
      <c r="F285" t="str">
        <f>_xlfn.XLOOKUP('Fiche formation'!$C$8,SitesFormations[Site de formation principal],SitesFormations[Mail pour assiduité],"")</f>
        <v>cfa-ensuplr-upvd@umontpellier.fr</v>
      </c>
      <c r="G285" t="s">
        <v>140</v>
      </c>
      <c r="H285" t="str">
        <f>_xlfn.TEXTJOIN(" ",TRUE,
'Fiche formation'!$C$18,
_xlfn.SWITCH('Fiche formation'!$C$18,"DNO","2A","DE AUDIO","3A",
_xlfn.SWITCH('Fiche formation'!$C$15,"DEUST","2A","DSCG","2A","MASTER","2A","BUT","3A","DCG","3A","LG","3A","LP","3A","INGE","3A",""))
)</f>
        <v>M CHPS 2A</v>
      </c>
    </row>
    <row r="286" spans="1:8" x14ac:dyDescent="0.3">
      <c r="A286" s="1">
        <f t="shared" si="19"/>
        <v>46377</v>
      </c>
      <c r="B286" t="str">
        <f t="shared" si="16"/>
        <v>08:00</v>
      </c>
      <c r="C286" t="str">
        <f t="shared" si="17"/>
        <v>12:00</v>
      </c>
      <c r="D286" s="12" t="str" cm="1">
        <f t="array" ref="D286">_xlfn.LET(
    _xlpm.d, A286,
    _xlpm.debut, DATE(2026,8,1),
    _xlpm.m, DATEDIF(_xlpm.debut, _xlpm.d, "m"),
    _xlpm.col, 1 + _xlpm.m*3,
    _xlpm.dates, INDEX('Calendrier 2026-2027'!$C$13:$BC$43,,_xlpm.col),
    _xlpm.titres, INDEX('Calendrier 2026-2027'!$D$13:$BD$43,,_xlpm.col),
    _xlpm.r, _xlfn.XLOOKUP(_xlpm.d, _xlpm.dates, _xlpm.titres),
    IF(_xlpm.r=0,"",_xlpm.r)
)</f>
        <v>Entreprise</v>
      </c>
      <c r="E286">
        <f t="shared" si="18"/>
        <v>0</v>
      </c>
      <c r="F286" t="str">
        <f>_xlfn.XLOOKUP('Fiche formation'!$C$8,SitesFormations[Site de formation principal],SitesFormations[Mail pour assiduité],"")</f>
        <v>cfa-ensuplr-upvd@umontpellier.fr</v>
      </c>
      <c r="G286" t="s">
        <v>140</v>
      </c>
      <c r="H286" t="str">
        <f>_xlfn.TEXTJOIN(" ",TRUE,
'Fiche formation'!$C$18,
_xlfn.SWITCH('Fiche formation'!$C$18,"DNO","2A","DE AUDIO","3A",
_xlfn.SWITCH('Fiche formation'!$C$15,"DEUST","2A","DSCG","2A","MASTER","2A","BUT","3A","DCG","3A","LG","3A","LP","3A","INGE","3A",""))
)</f>
        <v>M CHPS 2A</v>
      </c>
    </row>
    <row r="287" spans="1:8" x14ac:dyDescent="0.3">
      <c r="A287" s="1">
        <f t="shared" si="19"/>
        <v>46377</v>
      </c>
      <c r="B287" t="str">
        <f t="shared" si="16"/>
        <v>14:00</v>
      </c>
      <c r="C287" t="str">
        <f t="shared" si="17"/>
        <v>17:00</v>
      </c>
      <c r="D287" s="12" t="str" cm="1">
        <f t="array" ref="D287">_xlfn.LET(
    _xlpm.d, A287,
    _xlpm.debut, DATE(2026,8,1),
    _xlpm.m, DATEDIF(_xlpm.debut, _xlpm.d, "m"),
    _xlpm.col, 1 + _xlpm.m*3,
    _xlpm.dates, INDEX('Calendrier 2026-2027'!$C$13:$BC$43,,_xlpm.col),
    _xlpm.titres, INDEX('Calendrier 2026-2027'!$D$13:$BD$43,,_xlpm.col),
    _xlpm.r, _xlfn.XLOOKUP(_xlpm.d, _xlpm.dates, _xlpm.titres),
    IF(_xlpm.r=0,"",_xlpm.r)
)</f>
        <v>Entreprise</v>
      </c>
      <c r="E287">
        <f t="shared" si="18"/>
        <v>0</v>
      </c>
      <c r="F287" t="str">
        <f>_xlfn.XLOOKUP('Fiche formation'!$C$8,SitesFormations[Site de formation principal],SitesFormations[Mail pour assiduité],"")</f>
        <v>cfa-ensuplr-upvd@umontpellier.fr</v>
      </c>
      <c r="G287" t="s">
        <v>140</v>
      </c>
      <c r="H287" t="str">
        <f>_xlfn.TEXTJOIN(" ",TRUE,
'Fiche formation'!$C$18,
_xlfn.SWITCH('Fiche formation'!$C$18,"DNO","2A","DE AUDIO","3A",
_xlfn.SWITCH('Fiche formation'!$C$15,"DEUST","2A","DSCG","2A","MASTER","2A","BUT","3A","DCG","3A","LG","3A","LP","3A","INGE","3A",""))
)</f>
        <v>M CHPS 2A</v>
      </c>
    </row>
    <row r="288" spans="1:8" x14ac:dyDescent="0.3">
      <c r="A288" s="1">
        <f t="shared" si="19"/>
        <v>46378</v>
      </c>
      <c r="B288" t="str">
        <f t="shared" si="16"/>
        <v>08:00</v>
      </c>
      <c r="C288" t="str">
        <f t="shared" si="17"/>
        <v>12:00</v>
      </c>
      <c r="D288" s="12" t="str" cm="1">
        <f t="array" ref="D288">_xlfn.LET(
    _xlpm.d, A288,
    _xlpm.debut, DATE(2026,8,1),
    _xlpm.m, DATEDIF(_xlpm.debut, _xlpm.d, "m"),
    _xlpm.col, 1 + _xlpm.m*3,
    _xlpm.dates, INDEX('Calendrier 2026-2027'!$C$13:$BC$43,,_xlpm.col),
    _xlpm.titres, INDEX('Calendrier 2026-2027'!$D$13:$BD$43,,_xlpm.col),
    _xlpm.r, _xlfn.XLOOKUP(_xlpm.d, _xlpm.dates, _xlpm.titres),
    IF(_xlpm.r=0,"",_xlpm.r)
)</f>
        <v>Entreprise</v>
      </c>
      <c r="E288">
        <f t="shared" si="18"/>
        <v>0</v>
      </c>
      <c r="F288" t="str">
        <f>_xlfn.XLOOKUP('Fiche formation'!$C$8,SitesFormations[Site de formation principal],SitesFormations[Mail pour assiduité],"")</f>
        <v>cfa-ensuplr-upvd@umontpellier.fr</v>
      </c>
      <c r="G288" t="s">
        <v>140</v>
      </c>
      <c r="H288" t="str">
        <f>_xlfn.TEXTJOIN(" ",TRUE,
'Fiche formation'!$C$18,
_xlfn.SWITCH('Fiche formation'!$C$18,"DNO","2A","DE AUDIO","3A",
_xlfn.SWITCH('Fiche formation'!$C$15,"DEUST","2A","DSCG","2A","MASTER","2A","BUT","3A","DCG","3A","LG","3A","LP","3A","INGE","3A",""))
)</f>
        <v>M CHPS 2A</v>
      </c>
    </row>
    <row r="289" spans="1:8" x14ac:dyDescent="0.3">
      <c r="A289" s="1">
        <f t="shared" si="19"/>
        <v>46378</v>
      </c>
      <c r="B289" t="str">
        <f t="shared" si="16"/>
        <v>14:00</v>
      </c>
      <c r="C289" t="str">
        <f t="shared" si="17"/>
        <v>17:00</v>
      </c>
      <c r="D289" s="12" t="str" cm="1">
        <f t="array" ref="D289">_xlfn.LET(
    _xlpm.d, A289,
    _xlpm.debut, DATE(2026,8,1),
    _xlpm.m, DATEDIF(_xlpm.debut, _xlpm.d, "m"),
    _xlpm.col, 1 + _xlpm.m*3,
    _xlpm.dates, INDEX('Calendrier 2026-2027'!$C$13:$BC$43,,_xlpm.col),
    _xlpm.titres, INDEX('Calendrier 2026-2027'!$D$13:$BD$43,,_xlpm.col),
    _xlpm.r, _xlfn.XLOOKUP(_xlpm.d, _xlpm.dates, _xlpm.titres),
    IF(_xlpm.r=0,"",_xlpm.r)
)</f>
        <v>Entreprise</v>
      </c>
      <c r="E289">
        <f t="shared" si="18"/>
        <v>0</v>
      </c>
      <c r="F289" t="str">
        <f>_xlfn.XLOOKUP('Fiche formation'!$C$8,SitesFormations[Site de formation principal],SitesFormations[Mail pour assiduité],"")</f>
        <v>cfa-ensuplr-upvd@umontpellier.fr</v>
      </c>
      <c r="G289" t="s">
        <v>140</v>
      </c>
      <c r="H289" t="str">
        <f>_xlfn.TEXTJOIN(" ",TRUE,
'Fiche formation'!$C$18,
_xlfn.SWITCH('Fiche formation'!$C$18,"DNO","2A","DE AUDIO","3A",
_xlfn.SWITCH('Fiche formation'!$C$15,"DEUST","2A","DSCG","2A","MASTER","2A","BUT","3A","DCG","3A","LG","3A","LP","3A","INGE","3A",""))
)</f>
        <v>M CHPS 2A</v>
      </c>
    </row>
    <row r="290" spans="1:8" x14ac:dyDescent="0.3">
      <c r="A290" s="1">
        <f t="shared" si="19"/>
        <v>46379</v>
      </c>
      <c r="B290" t="str">
        <f t="shared" si="16"/>
        <v>08:00</v>
      </c>
      <c r="C290" t="str">
        <f t="shared" si="17"/>
        <v>12:00</v>
      </c>
      <c r="D290" s="12" t="str" cm="1">
        <f t="array" ref="D290">_xlfn.LET(
    _xlpm.d, A290,
    _xlpm.debut, DATE(2026,8,1),
    _xlpm.m, DATEDIF(_xlpm.debut, _xlpm.d, "m"),
    _xlpm.col, 1 + _xlpm.m*3,
    _xlpm.dates, INDEX('Calendrier 2026-2027'!$C$13:$BC$43,,_xlpm.col),
    _xlpm.titres, INDEX('Calendrier 2026-2027'!$D$13:$BD$43,,_xlpm.col),
    _xlpm.r, _xlfn.XLOOKUP(_xlpm.d, _xlpm.dates, _xlpm.titres),
    IF(_xlpm.r=0,"",_xlpm.r)
)</f>
        <v>Entreprise</v>
      </c>
      <c r="E290">
        <f t="shared" si="18"/>
        <v>0</v>
      </c>
      <c r="F290" t="str">
        <f>_xlfn.XLOOKUP('Fiche formation'!$C$8,SitesFormations[Site de formation principal],SitesFormations[Mail pour assiduité],"")</f>
        <v>cfa-ensuplr-upvd@umontpellier.fr</v>
      </c>
      <c r="G290" t="s">
        <v>140</v>
      </c>
      <c r="H290" t="str">
        <f>_xlfn.TEXTJOIN(" ",TRUE,
'Fiche formation'!$C$18,
_xlfn.SWITCH('Fiche formation'!$C$18,"DNO","2A","DE AUDIO","3A",
_xlfn.SWITCH('Fiche formation'!$C$15,"DEUST","2A","DSCG","2A","MASTER","2A","BUT","3A","DCG","3A","LG","3A","LP","3A","INGE","3A",""))
)</f>
        <v>M CHPS 2A</v>
      </c>
    </row>
    <row r="291" spans="1:8" x14ac:dyDescent="0.3">
      <c r="A291" s="1">
        <f t="shared" si="19"/>
        <v>46379</v>
      </c>
      <c r="B291" t="str">
        <f t="shared" si="16"/>
        <v>14:00</v>
      </c>
      <c r="C291" t="str">
        <f t="shared" si="17"/>
        <v>17:00</v>
      </c>
      <c r="D291" s="12" t="str" cm="1">
        <f t="array" ref="D291">_xlfn.LET(
    _xlpm.d, A291,
    _xlpm.debut, DATE(2026,8,1),
    _xlpm.m, DATEDIF(_xlpm.debut, _xlpm.d, "m"),
    _xlpm.col, 1 + _xlpm.m*3,
    _xlpm.dates, INDEX('Calendrier 2026-2027'!$C$13:$BC$43,,_xlpm.col),
    _xlpm.titres, INDEX('Calendrier 2026-2027'!$D$13:$BD$43,,_xlpm.col),
    _xlpm.r, _xlfn.XLOOKUP(_xlpm.d, _xlpm.dates, _xlpm.titres),
    IF(_xlpm.r=0,"",_xlpm.r)
)</f>
        <v>Entreprise</v>
      </c>
      <c r="E291">
        <f t="shared" si="18"/>
        <v>0</v>
      </c>
      <c r="F291" t="str">
        <f>_xlfn.XLOOKUP('Fiche formation'!$C$8,SitesFormations[Site de formation principal],SitesFormations[Mail pour assiduité],"")</f>
        <v>cfa-ensuplr-upvd@umontpellier.fr</v>
      </c>
      <c r="G291" t="s">
        <v>140</v>
      </c>
      <c r="H291" t="str">
        <f>_xlfn.TEXTJOIN(" ",TRUE,
'Fiche formation'!$C$18,
_xlfn.SWITCH('Fiche formation'!$C$18,"DNO","2A","DE AUDIO","3A",
_xlfn.SWITCH('Fiche formation'!$C$15,"DEUST","2A","DSCG","2A","MASTER","2A","BUT","3A","DCG","3A","LG","3A","LP","3A","INGE","3A",""))
)</f>
        <v>M CHPS 2A</v>
      </c>
    </row>
    <row r="292" spans="1:8" x14ac:dyDescent="0.3">
      <c r="A292" s="1">
        <f t="shared" si="19"/>
        <v>46380</v>
      </c>
      <c r="B292" t="str">
        <f t="shared" si="16"/>
        <v>08:00</v>
      </c>
      <c r="C292" t="str">
        <f t="shared" si="17"/>
        <v>12:00</v>
      </c>
      <c r="D292" s="12" t="str" cm="1">
        <f t="array" ref="D292">_xlfn.LET(
    _xlpm.d, A292,
    _xlpm.debut, DATE(2026,8,1),
    _xlpm.m, DATEDIF(_xlpm.debut, _xlpm.d, "m"),
    _xlpm.col, 1 + _xlpm.m*3,
    _xlpm.dates, INDEX('Calendrier 2026-2027'!$C$13:$BC$43,,_xlpm.col),
    _xlpm.titres, INDEX('Calendrier 2026-2027'!$D$13:$BD$43,,_xlpm.col),
    _xlpm.r, _xlfn.XLOOKUP(_xlpm.d, _xlpm.dates, _xlpm.titres),
    IF(_xlpm.r=0,"",_xlpm.r)
)</f>
        <v>Entreprise</v>
      </c>
      <c r="E292">
        <f t="shared" si="18"/>
        <v>0</v>
      </c>
      <c r="F292" t="str">
        <f>_xlfn.XLOOKUP('Fiche formation'!$C$8,SitesFormations[Site de formation principal],SitesFormations[Mail pour assiduité],"")</f>
        <v>cfa-ensuplr-upvd@umontpellier.fr</v>
      </c>
      <c r="G292" t="s">
        <v>140</v>
      </c>
      <c r="H292" t="str">
        <f>_xlfn.TEXTJOIN(" ",TRUE,
'Fiche formation'!$C$18,
_xlfn.SWITCH('Fiche formation'!$C$18,"DNO","2A","DE AUDIO","3A",
_xlfn.SWITCH('Fiche formation'!$C$15,"DEUST","2A","DSCG","2A","MASTER","2A","BUT","3A","DCG","3A","LG","3A","LP","3A","INGE","3A",""))
)</f>
        <v>M CHPS 2A</v>
      </c>
    </row>
    <row r="293" spans="1:8" x14ac:dyDescent="0.3">
      <c r="A293" s="1">
        <f t="shared" si="19"/>
        <v>46380</v>
      </c>
      <c r="B293" t="str">
        <f t="shared" si="16"/>
        <v>14:00</v>
      </c>
      <c r="C293" t="str">
        <f t="shared" si="17"/>
        <v>17:00</v>
      </c>
      <c r="D293" s="12" t="str" cm="1">
        <f t="array" ref="D293">_xlfn.LET(
    _xlpm.d, A293,
    _xlpm.debut, DATE(2026,8,1),
    _xlpm.m, DATEDIF(_xlpm.debut, _xlpm.d, "m"),
    _xlpm.col, 1 + _xlpm.m*3,
    _xlpm.dates, INDEX('Calendrier 2026-2027'!$C$13:$BC$43,,_xlpm.col),
    _xlpm.titres, INDEX('Calendrier 2026-2027'!$D$13:$BD$43,,_xlpm.col),
    _xlpm.r, _xlfn.XLOOKUP(_xlpm.d, _xlpm.dates, _xlpm.titres),
    IF(_xlpm.r=0,"",_xlpm.r)
)</f>
        <v>Entreprise</v>
      </c>
      <c r="E293">
        <f t="shared" si="18"/>
        <v>0</v>
      </c>
      <c r="F293" t="str">
        <f>_xlfn.XLOOKUP('Fiche formation'!$C$8,SitesFormations[Site de formation principal],SitesFormations[Mail pour assiduité],"")</f>
        <v>cfa-ensuplr-upvd@umontpellier.fr</v>
      </c>
      <c r="G293" t="s">
        <v>140</v>
      </c>
      <c r="H293" t="str">
        <f>_xlfn.TEXTJOIN(" ",TRUE,
'Fiche formation'!$C$18,
_xlfn.SWITCH('Fiche formation'!$C$18,"DNO","2A","DE AUDIO","3A",
_xlfn.SWITCH('Fiche formation'!$C$15,"DEUST","2A","DSCG","2A","MASTER","2A","BUT","3A","DCG","3A","LG","3A","LP","3A","INGE","3A",""))
)</f>
        <v>M CHPS 2A</v>
      </c>
    </row>
    <row r="294" spans="1:8" x14ac:dyDescent="0.3">
      <c r="A294" s="1">
        <f t="shared" si="19"/>
        <v>46381</v>
      </c>
      <c r="B294" t="str">
        <f t="shared" si="16"/>
        <v/>
      </c>
      <c r="C294" t="str">
        <f t="shared" si="17"/>
        <v/>
      </c>
      <c r="D294" s="12" t="str" cm="1">
        <f t="array" ref="D294">_xlfn.LET(
    _xlpm.d, A294,
    _xlpm.debut, DATE(2026,8,1),
    _xlpm.m, DATEDIF(_xlpm.debut, _xlpm.d, "m"),
    _xlpm.col, 1 + _xlpm.m*3,
    _xlpm.dates, INDEX('Calendrier 2026-2027'!$C$13:$BC$43,,_xlpm.col),
    _xlpm.titres, INDEX('Calendrier 2026-2027'!$D$13:$BD$43,,_xlpm.col),
    _xlpm.r, _xlfn.XLOOKUP(_xlpm.d, _xlpm.dates, _xlpm.titres),
    IF(_xlpm.r=0,"",_xlpm.r)
)</f>
        <v/>
      </c>
      <c r="E294" t="str">
        <f t="shared" si="18"/>
        <v/>
      </c>
      <c r="F294" t="str">
        <f>_xlfn.XLOOKUP('Fiche formation'!$C$8,SitesFormations[Site de formation principal],SitesFormations[Mail pour assiduité],"")</f>
        <v>cfa-ensuplr-upvd@umontpellier.fr</v>
      </c>
      <c r="G294" t="s">
        <v>140</v>
      </c>
      <c r="H294" t="str">
        <f>_xlfn.TEXTJOIN(" ",TRUE,
'Fiche formation'!$C$18,
_xlfn.SWITCH('Fiche formation'!$C$18,"DNO","2A","DE AUDIO","3A",
_xlfn.SWITCH('Fiche formation'!$C$15,"DEUST","2A","DSCG","2A","MASTER","2A","BUT","3A","DCG","3A","LG","3A","LP","3A","INGE","3A",""))
)</f>
        <v>M CHPS 2A</v>
      </c>
    </row>
    <row r="295" spans="1:8" x14ac:dyDescent="0.3">
      <c r="A295" s="1">
        <f t="shared" si="19"/>
        <v>46381</v>
      </c>
      <c r="B295" t="str">
        <f t="shared" si="16"/>
        <v/>
      </c>
      <c r="C295" t="str">
        <f t="shared" si="17"/>
        <v/>
      </c>
      <c r="D295" s="12" t="str" cm="1">
        <f t="array" ref="D295">_xlfn.LET(
    _xlpm.d, A295,
    _xlpm.debut, DATE(2026,8,1),
    _xlpm.m, DATEDIF(_xlpm.debut, _xlpm.d, "m"),
    _xlpm.col, 1 + _xlpm.m*3,
    _xlpm.dates, INDEX('Calendrier 2026-2027'!$C$13:$BC$43,,_xlpm.col),
    _xlpm.titres, INDEX('Calendrier 2026-2027'!$D$13:$BD$43,,_xlpm.col),
    _xlpm.r, _xlfn.XLOOKUP(_xlpm.d, _xlpm.dates, _xlpm.titres),
    IF(_xlpm.r=0,"",_xlpm.r)
)</f>
        <v/>
      </c>
      <c r="E295" t="str">
        <f t="shared" si="18"/>
        <v/>
      </c>
      <c r="F295" t="str">
        <f>_xlfn.XLOOKUP('Fiche formation'!$C$8,SitesFormations[Site de formation principal],SitesFormations[Mail pour assiduité],"")</f>
        <v>cfa-ensuplr-upvd@umontpellier.fr</v>
      </c>
      <c r="G295" t="s">
        <v>140</v>
      </c>
      <c r="H295" t="str">
        <f>_xlfn.TEXTJOIN(" ",TRUE,
'Fiche formation'!$C$18,
_xlfn.SWITCH('Fiche formation'!$C$18,"DNO","2A","DE AUDIO","3A",
_xlfn.SWITCH('Fiche formation'!$C$15,"DEUST","2A","DSCG","2A","MASTER","2A","BUT","3A","DCG","3A","LG","3A","LP","3A","INGE","3A",""))
)</f>
        <v>M CHPS 2A</v>
      </c>
    </row>
    <row r="296" spans="1:8" x14ac:dyDescent="0.3">
      <c r="A296" s="1">
        <f t="shared" si="19"/>
        <v>46382</v>
      </c>
      <c r="B296" t="str">
        <f t="shared" si="16"/>
        <v/>
      </c>
      <c r="C296" t="str">
        <f t="shared" si="17"/>
        <v/>
      </c>
      <c r="D296" s="12" t="str" cm="1">
        <f t="array" ref="D296">_xlfn.LET(
    _xlpm.d, A296,
    _xlpm.debut, DATE(2026,8,1),
    _xlpm.m, DATEDIF(_xlpm.debut, _xlpm.d, "m"),
    _xlpm.col, 1 + _xlpm.m*3,
    _xlpm.dates, INDEX('Calendrier 2026-2027'!$C$13:$BC$43,,_xlpm.col),
    _xlpm.titres, INDEX('Calendrier 2026-2027'!$D$13:$BD$43,,_xlpm.col),
    _xlpm.r, _xlfn.XLOOKUP(_xlpm.d, _xlpm.dates, _xlpm.titres),
    IF(_xlpm.r=0,"",_xlpm.r)
)</f>
        <v/>
      </c>
      <c r="E296" t="str">
        <f t="shared" si="18"/>
        <v/>
      </c>
      <c r="F296" t="str">
        <f>_xlfn.XLOOKUP('Fiche formation'!$C$8,SitesFormations[Site de formation principal],SitesFormations[Mail pour assiduité],"")</f>
        <v>cfa-ensuplr-upvd@umontpellier.fr</v>
      </c>
      <c r="G296" t="s">
        <v>140</v>
      </c>
      <c r="H296" t="str">
        <f>_xlfn.TEXTJOIN(" ",TRUE,
'Fiche formation'!$C$18,
_xlfn.SWITCH('Fiche formation'!$C$18,"DNO","2A","DE AUDIO","3A",
_xlfn.SWITCH('Fiche formation'!$C$15,"DEUST","2A","DSCG","2A","MASTER","2A","BUT","3A","DCG","3A","LG","3A","LP","3A","INGE","3A",""))
)</f>
        <v>M CHPS 2A</v>
      </c>
    </row>
    <row r="297" spans="1:8" x14ac:dyDescent="0.3">
      <c r="A297" s="1">
        <f t="shared" si="19"/>
        <v>46382</v>
      </c>
      <c r="B297" t="str">
        <f t="shared" si="16"/>
        <v/>
      </c>
      <c r="C297" t="str">
        <f t="shared" si="17"/>
        <v/>
      </c>
      <c r="D297" s="12" t="str" cm="1">
        <f t="array" ref="D297">_xlfn.LET(
    _xlpm.d, A297,
    _xlpm.debut, DATE(2026,8,1),
    _xlpm.m, DATEDIF(_xlpm.debut, _xlpm.d, "m"),
    _xlpm.col, 1 + _xlpm.m*3,
    _xlpm.dates, INDEX('Calendrier 2026-2027'!$C$13:$BC$43,,_xlpm.col),
    _xlpm.titres, INDEX('Calendrier 2026-2027'!$D$13:$BD$43,,_xlpm.col),
    _xlpm.r, _xlfn.XLOOKUP(_xlpm.d, _xlpm.dates, _xlpm.titres),
    IF(_xlpm.r=0,"",_xlpm.r)
)</f>
        <v/>
      </c>
      <c r="E297" t="str">
        <f t="shared" si="18"/>
        <v/>
      </c>
      <c r="F297" t="str">
        <f>_xlfn.XLOOKUP('Fiche formation'!$C$8,SitesFormations[Site de formation principal],SitesFormations[Mail pour assiduité],"")</f>
        <v>cfa-ensuplr-upvd@umontpellier.fr</v>
      </c>
      <c r="G297" t="s">
        <v>140</v>
      </c>
      <c r="H297" t="str">
        <f>_xlfn.TEXTJOIN(" ",TRUE,
'Fiche formation'!$C$18,
_xlfn.SWITCH('Fiche formation'!$C$18,"DNO","2A","DE AUDIO","3A",
_xlfn.SWITCH('Fiche formation'!$C$15,"DEUST","2A","DSCG","2A","MASTER","2A","BUT","3A","DCG","3A","LG","3A","LP","3A","INGE","3A",""))
)</f>
        <v>M CHPS 2A</v>
      </c>
    </row>
    <row r="298" spans="1:8" x14ac:dyDescent="0.3">
      <c r="A298" s="1">
        <f t="shared" si="19"/>
        <v>46383</v>
      </c>
      <c r="B298" t="str">
        <f t="shared" si="16"/>
        <v/>
      </c>
      <c r="C298" t="str">
        <f t="shared" si="17"/>
        <v/>
      </c>
      <c r="D298" s="12" t="str" cm="1">
        <f t="array" ref="D298">_xlfn.LET(
    _xlpm.d, A298,
    _xlpm.debut, DATE(2026,8,1),
    _xlpm.m, DATEDIF(_xlpm.debut, _xlpm.d, "m"),
    _xlpm.col, 1 + _xlpm.m*3,
    _xlpm.dates, INDEX('Calendrier 2026-2027'!$C$13:$BC$43,,_xlpm.col),
    _xlpm.titres, INDEX('Calendrier 2026-2027'!$D$13:$BD$43,,_xlpm.col),
    _xlpm.r, _xlfn.XLOOKUP(_xlpm.d, _xlpm.dates, _xlpm.titres),
    IF(_xlpm.r=0,"",_xlpm.r)
)</f>
        <v/>
      </c>
      <c r="E298" t="str">
        <f t="shared" si="18"/>
        <v/>
      </c>
      <c r="F298" t="str">
        <f>_xlfn.XLOOKUP('Fiche formation'!$C$8,SitesFormations[Site de formation principal],SitesFormations[Mail pour assiduité],"")</f>
        <v>cfa-ensuplr-upvd@umontpellier.fr</v>
      </c>
      <c r="G298" t="s">
        <v>140</v>
      </c>
      <c r="H298" t="str">
        <f>_xlfn.TEXTJOIN(" ",TRUE,
'Fiche formation'!$C$18,
_xlfn.SWITCH('Fiche formation'!$C$18,"DNO","2A","DE AUDIO","3A",
_xlfn.SWITCH('Fiche formation'!$C$15,"DEUST","2A","DSCG","2A","MASTER","2A","BUT","3A","DCG","3A","LG","3A","LP","3A","INGE","3A",""))
)</f>
        <v>M CHPS 2A</v>
      </c>
    </row>
    <row r="299" spans="1:8" x14ac:dyDescent="0.3">
      <c r="A299" s="1">
        <f t="shared" si="19"/>
        <v>46383</v>
      </c>
      <c r="B299" t="str">
        <f t="shared" si="16"/>
        <v/>
      </c>
      <c r="C299" t="str">
        <f t="shared" si="17"/>
        <v/>
      </c>
      <c r="D299" s="12" t="str" cm="1">
        <f t="array" ref="D299">_xlfn.LET(
    _xlpm.d, A299,
    _xlpm.debut, DATE(2026,8,1),
    _xlpm.m, DATEDIF(_xlpm.debut, _xlpm.d, "m"),
    _xlpm.col, 1 + _xlpm.m*3,
    _xlpm.dates, INDEX('Calendrier 2026-2027'!$C$13:$BC$43,,_xlpm.col),
    _xlpm.titres, INDEX('Calendrier 2026-2027'!$D$13:$BD$43,,_xlpm.col),
    _xlpm.r, _xlfn.XLOOKUP(_xlpm.d, _xlpm.dates, _xlpm.titres),
    IF(_xlpm.r=0,"",_xlpm.r)
)</f>
        <v/>
      </c>
      <c r="E299" t="str">
        <f t="shared" si="18"/>
        <v/>
      </c>
      <c r="F299" t="str">
        <f>_xlfn.XLOOKUP('Fiche formation'!$C$8,SitesFormations[Site de formation principal],SitesFormations[Mail pour assiduité],"")</f>
        <v>cfa-ensuplr-upvd@umontpellier.fr</v>
      </c>
      <c r="G299" t="s">
        <v>140</v>
      </c>
      <c r="H299" t="str">
        <f>_xlfn.TEXTJOIN(" ",TRUE,
'Fiche formation'!$C$18,
_xlfn.SWITCH('Fiche formation'!$C$18,"DNO","2A","DE AUDIO","3A",
_xlfn.SWITCH('Fiche formation'!$C$15,"DEUST","2A","DSCG","2A","MASTER","2A","BUT","3A","DCG","3A","LG","3A","LP","3A","INGE","3A",""))
)</f>
        <v>M CHPS 2A</v>
      </c>
    </row>
    <row r="300" spans="1:8" x14ac:dyDescent="0.3">
      <c r="A300" s="1">
        <f t="shared" si="19"/>
        <v>46384</v>
      </c>
      <c r="B300" t="str">
        <f t="shared" si="16"/>
        <v>08:00</v>
      </c>
      <c r="C300" t="str">
        <f t="shared" si="17"/>
        <v>12:00</v>
      </c>
      <c r="D300" s="12" t="str" cm="1">
        <f t="array" ref="D300">_xlfn.LET(
    _xlpm.d, A300,
    _xlpm.debut, DATE(2026,8,1),
    _xlpm.m, DATEDIF(_xlpm.debut, _xlpm.d, "m"),
    _xlpm.col, 1 + _xlpm.m*3,
    _xlpm.dates, INDEX('Calendrier 2026-2027'!$C$13:$BC$43,,_xlpm.col),
    _xlpm.titres, INDEX('Calendrier 2026-2027'!$D$13:$BD$43,,_xlpm.col),
    _xlpm.r, _xlfn.XLOOKUP(_xlpm.d, _xlpm.dates, _xlpm.titres),
    IF(_xlpm.r=0,"",_xlpm.r)
)</f>
        <v>Entreprise</v>
      </c>
      <c r="E300">
        <f t="shared" si="18"/>
        <v>0</v>
      </c>
      <c r="F300" t="str">
        <f>_xlfn.XLOOKUP('Fiche formation'!$C$8,SitesFormations[Site de formation principal],SitesFormations[Mail pour assiduité],"")</f>
        <v>cfa-ensuplr-upvd@umontpellier.fr</v>
      </c>
      <c r="G300" t="s">
        <v>140</v>
      </c>
      <c r="H300" t="str">
        <f>_xlfn.TEXTJOIN(" ",TRUE,
'Fiche formation'!$C$18,
_xlfn.SWITCH('Fiche formation'!$C$18,"DNO","2A","DE AUDIO","3A",
_xlfn.SWITCH('Fiche formation'!$C$15,"DEUST","2A","DSCG","2A","MASTER","2A","BUT","3A","DCG","3A","LG","3A","LP","3A","INGE","3A",""))
)</f>
        <v>M CHPS 2A</v>
      </c>
    </row>
    <row r="301" spans="1:8" x14ac:dyDescent="0.3">
      <c r="A301" s="1">
        <f t="shared" si="19"/>
        <v>46384</v>
      </c>
      <c r="B301" t="str">
        <f t="shared" si="16"/>
        <v>14:00</v>
      </c>
      <c r="C301" t="str">
        <f t="shared" si="17"/>
        <v>17:00</v>
      </c>
      <c r="D301" s="12" t="str" cm="1">
        <f t="array" ref="D301">_xlfn.LET(
    _xlpm.d, A301,
    _xlpm.debut, DATE(2026,8,1),
    _xlpm.m, DATEDIF(_xlpm.debut, _xlpm.d, "m"),
    _xlpm.col, 1 + _xlpm.m*3,
    _xlpm.dates, INDEX('Calendrier 2026-2027'!$C$13:$BC$43,,_xlpm.col),
    _xlpm.titres, INDEX('Calendrier 2026-2027'!$D$13:$BD$43,,_xlpm.col),
    _xlpm.r, _xlfn.XLOOKUP(_xlpm.d, _xlpm.dates, _xlpm.titres),
    IF(_xlpm.r=0,"",_xlpm.r)
)</f>
        <v>Entreprise</v>
      </c>
      <c r="E301">
        <f t="shared" si="18"/>
        <v>0</v>
      </c>
      <c r="F301" t="str">
        <f>_xlfn.XLOOKUP('Fiche formation'!$C$8,SitesFormations[Site de formation principal],SitesFormations[Mail pour assiduité],"")</f>
        <v>cfa-ensuplr-upvd@umontpellier.fr</v>
      </c>
      <c r="G301" t="s">
        <v>140</v>
      </c>
      <c r="H301" t="str">
        <f>_xlfn.TEXTJOIN(" ",TRUE,
'Fiche formation'!$C$18,
_xlfn.SWITCH('Fiche formation'!$C$18,"DNO","2A","DE AUDIO","3A",
_xlfn.SWITCH('Fiche formation'!$C$15,"DEUST","2A","DSCG","2A","MASTER","2A","BUT","3A","DCG","3A","LG","3A","LP","3A","INGE","3A",""))
)</f>
        <v>M CHPS 2A</v>
      </c>
    </row>
    <row r="302" spans="1:8" x14ac:dyDescent="0.3">
      <c r="A302" s="1">
        <f t="shared" si="19"/>
        <v>46385</v>
      </c>
      <c r="B302" t="str">
        <f t="shared" si="16"/>
        <v>08:00</v>
      </c>
      <c r="C302" t="str">
        <f t="shared" si="17"/>
        <v>12:00</v>
      </c>
      <c r="D302" s="12" t="str" cm="1">
        <f t="array" ref="D302">_xlfn.LET(
    _xlpm.d, A302,
    _xlpm.debut, DATE(2026,8,1),
    _xlpm.m, DATEDIF(_xlpm.debut, _xlpm.d, "m"),
    _xlpm.col, 1 + _xlpm.m*3,
    _xlpm.dates, INDEX('Calendrier 2026-2027'!$C$13:$BC$43,,_xlpm.col),
    _xlpm.titres, INDEX('Calendrier 2026-2027'!$D$13:$BD$43,,_xlpm.col),
    _xlpm.r, _xlfn.XLOOKUP(_xlpm.d, _xlpm.dates, _xlpm.titres),
    IF(_xlpm.r=0,"",_xlpm.r)
)</f>
        <v>Entreprise</v>
      </c>
      <c r="E302">
        <f t="shared" si="18"/>
        <v>0</v>
      </c>
      <c r="F302" t="str">
        <f>_xlfn.XLOOKUP('Fiche formation'!$C$8,SitesFormations[Site de formation principal],SitesFormations[Mail pour assiduité],"")</f>
        <v>cfa-ensuplr-upvd@umontpellier.fr</v>
      </c>
      <c r="G302" t="s">
        <v>140</v>
      </c>
      <c r="H302" t="str">
        <f>_xlfn.TEXTJOIN(" ",TRUE,
'Fiche formation'!$C$18,
_xlfn.SWITCH('Fiche formation'!$C$18,"DNO","2A","DE AUDIO","3A",
_xlfn.SWITCH('Fiche formation'!$C$15,"DEUST","2A","DSCG","2A","MASTER","2A","BUT","3A","DCG","3A","LG","3A","LP","3A","INGE","3A",""))
)</f>
        <v>M CHPS 2A</v>
      </c>
    </row>
    <row r="303" spans="1:8" x14ac:dyDescent="0.3">
      <c r="A303" s="1">
        <f t="shared" si="19"/>
        <v>46385</v>
      </c>
      <c r="B303" t="str">
        <f t="shared" si="16"/>
        <v>14:00</v>
      </c>
      <c r="C303" t="str">
        <f t="shared" si="17"/>
        <v>17:00</v>
      </c>
      <c r="D303" s="12" t="str" cm="1">
        <f t="array" ref="D303">_xlfn.LET(
    _xlpm.d, A303,
    _xlpm.debut, DATE(2026,8,1),
    _xlpm.m, DATEDIF(_xlpm.debut, _xlpm.d, "m"),
    _xlpm.col, 1 + _xlpm.m*3,
    _xlpm.dates, INDEX('Calendrier 2026-2027'!$C$13:$BC$43,,_xlpm.col),
    _xlpm.titres, INDEX('Calendrier 2026-2027'!$D$13:$BD$43,,_xlpm.col),
    _xlpm.r, _xlfn.XLOOKUP(_xlpm.d, _xlpm.dates, _xlpm.titres),
    IF(_xlpm.r=0,"",_xlpm.r)
)</f>
        <v>Entreprise</v>
      </c>
      <c r="E303">
        <f t="shared" si="18"/>
        <v>0</v>
      </c>
      <c r="F303" t="str">
        <f>_xlfn.XLOOKUP('Fiche formation'!$C$8,SitesFormations[Site de formation principal],SitesFormations[Mail pour assiduité],"")</f>
        <v>cfa-ensuplr-upvd@umontpellier.fr</v>
      </c>
      <c r="G303" t="s">
        <v>140</v>
      </c>
      <c r="H303" t="str">
        <f>_xlfn.TEXTJOIN(" ",TRUE,
'Fiche formation'!$C$18,
_xlfn.SWITCH('Fiche formation'!$C$18,"DNO","2A","DE AUDIO","3A",
_xlfn.SWITCH('Fiche formation'!$C$15,"DEUST","2A","DSCG","2A","MASTER","2A","BUT","3A","DCG","3A","LG","3A","LP","3A","INGE","3A",""))
)</f>
        <v>M CHPS 2A</v>
      </c>
    </row>
    <row r="304" spans="1:8" x14ac:dyDescent="0.3">
      <c r="A304" s="1">
        <f t="shared" si="19"/>
        <v>46386</v>
      </c>
      <c r="B304" t="str">
        <f t="shared" si="16"/>
        <v>08:00</v>
      </c>
      <c r="C304" t="str">
        <f t="shared" si="17"/>
        <v>12:00</v>
      </c>
      <c r="D304" s="12" t="str" cm="1">
        <f t="array" ref="D304">_xlfn.LET(
    _xlpm.d, A304,
    _xlpm.debut, DATE(2026,8,1),
    _xlpm.m, DATEDIF(_xlpm.debut, _xlpm.d, "m"),
    _xlpm.col, 1 + _xlpm.m*3,
    _xlpm.dates, INDEX('Calendrier 2026-2027'!$C$13:$BC$43,,_xlpm.col),
    _xlpm.titres, INDEX('Calendrier 2026-2027'!$D$13:$BD$43,,_xlpm.col),
    _xlpm.r, _xlfn.XLOOKUP(_xlpm.d, _xlpm.dates, _xlpm.titres),
    IF(_xlpm.r=0,"",_xlpm.r)
)</f>
        <v>Entreprise</v>
      </c>
      <c r="E304">
        <f t="shared" si="18"/>
        <v>0</v>
      </c>
      <c r="F304" t="str">
        <f>_xlfn.XLOOKUP('Fiche formation'!$C$8,SitesFormations[Site de formation principal],SitesFormations[Mail pour assiduité],"")</f>
        <v>cfa-ensuplr-upvd@umontpellier.fr</v>
      </c>
      <c r="G304" t="s">
        <v>140</v>
      </c>
      <c r="H304" t="str">
        <f>_xlfn.TEXTJOIN(" ",TRUE,
'Fiche formation'!$C$18,
_xlfn.SWITCH('Fiche formation'!$C$18,"DNO","2A","DE AUDIO","3A",
_xlfn.SWITCH('Fiche formation'!$C$15,"DEUST","2A","DSCG","2A","MASTER","2A","BUT","3A","DCG","3A","LG","3A","LP","3A","INGE","3A",""))
)</f>
        <v>M CHPS 2A</v>
      </c>
    </row>
    <row r="305" spans="1:8" x14ac:dyDescent="0.3">
      <c r="A305" s="1">
        <f t="shared" si="19"/>
        <v>46386</v>
      </c>
      <c r="B305" t="str">
        <f t="shared" si="16"/>
        <v>14:00</v>
      </c>
      <c r="C305" t="str">
        <f t="shared" si="17"/>
        <v>17:00</v>
      </c>
      <c r="D305" s="12" t="str" cm="1">
        <f t="array" ref="D305">_xlfn.LET(
    _xlpm.d, A305,
    _xlpm.debut, DATE(2026,8,1),
    _xlpm.m, DATEDIF(_xlpm.debut, _xlpm.d, "m"),
    _xlpm.col, 1 + _xlpm.m*3,
    _xlpm.dates, INDEX('Calendrier 2026-2027'!$C$13:$BC$43,,_xlpm.col),
    _xlpm.titres, INDEX('Calendrier 2026-2027'!$D$13:$BD$43,,_xlpm.col),
    _xlpm.r, _xlfn.XLOOKUP(_xlpm.d, _xlpm.dates, _xlpm.titres),
    IF(_xlpm.r=0,"",_xlpm.r)
)</f>
        <v>Entreprise</v>
      </c>
      <c r="E305">
        <f t="shared" si="18"/>
        <v>0</v>
      </c>
      <c r="F305" t="str">
        <f>_xlfn.XLOOKUP('Fiche formation'!$C$8,SitesFormations[Site de formation principal],SitesFormations[Mail pour assiduité],"")</f>
        <v>cfa-ensuplr-upvd@umontpellier.fr</v>
      </c>
      <c r="G305" t="s">
        <v>140</v>
      </c>
      <c r="H305" t="str">
        <f>_xlfn.TEXTJOIN(" ",TRUE,
'Fiche formation'!$C$18,
_xlfn.SWITCH('Fiche formation'!$C$18,"DNO","2A","DE AUDIO","3A",
_xlfn.SWITCH('Fiche formation'!$C$15,"DEUST","2A","DSCG","2A","MASTER","2A","BUT","3A","DCG","3A","LG","3A","LP","3A","INGE","3A",""))
)</f>
        <v>M CHPS 2A</v>
      </c>
    </row>
    <row r="306" spans="1:8" x14ac:dyDescent="0.3">
      <c r="A306" s="1">
        <f t="shared" si="19"/>
        <v>46387</v>
      </c>
      <c r="B306" t="str">
        <f t="shared" si="16"/>
        <v>08:00</v>
      </c>
      <c r="C306" t="str">
        <f t="shared" si="17"/>
        <v>12:00</v>
      </c>
      <c r="D306" s="12" t="str" cm="1">
        <f t="array" ref="D306">_xlfn.LET(
    _xlpm.d, A306,
    _xlpm.debut, DATE(2026,8,1),
    _xlpm.m, DATEDIF(_xlpm.debut, _xlpm.d, "m"),
    _xlpm.col, 1 + _xlpm.m*3,
    _xlpm.dates, INDEX('Calendrier 2026-2027'!$C$13:$BC$43,,_xlpm.col),
    _xlpm.titres, INDEX('Calendrier 2026-2027'!$D$13:$BD$43,,_xlpm.col),
    _xlpm.r, _xlfn.XLOOKUP(_xlpm.d, _xlpm.dates, _xlpm.titres),
    IF(_xlpm.r=0,"",_xlpm.r)
)</f>
        <v>Entreprise</v>
      </c>
      <c r="E306">
        <f t="shared" si="18"/>
        <v>0</v>
      </c>
      <c r="F306" t="str">
        <f>_xlfn.XLOOKUP('Fiche formation'!$C$8,SitesFormations[Site de formation principal],SitesFormations[Mail pour assiduité],"")</f>
        <v>cfa-ensuplr-upvd@umontpellier.fr</v>
      </c>
      <c r="G306" t="s">
        <v>140</v>
      </c>
      <c r="H306" t="str">
        <f>_xlfn.TEXTJOIN(" ",TRUE,
'Fiche formation'!$C$18,
_xlfn.SWITCH('Fiche formation'!$C$18,"DNO","2A","DE AUDIO","3A",
_xlfn.SWITCH('Fiche formation'!$C$15,"DEUST","2A","DSCG","2A","MASTER","2A","BUT","3A","DCG","3A","LG","3A","LP","3A","INGE","3A",""))
)</f>
        <v>M CHPS 2A</v>
      </c>
    </row>
    <row r="307" spans="1:8" x14ac:dyDescent="0.3">
      <c r="A307" s="1">
        <f t="shared" si="19"/>
        <v>46387</v>
      </c>
      <c r="B307" t="str">
        <f t="shared" si="16"/>
        <v>14:00</v>
      </c>
      <c r="C307" t="str">
        <f t="shared" si="17"/>
        <v>17:00</v>
      </c>
      <c r="D307" s="12" t="str" cm="1">
        <f t="array" ref="D307">_xlfn.LET(
    _xlpm.d, A307,
    _xlpm.debut, DATE(2026,8,1),
    _xlpm.m, DATEDIF(_xlpm.debut, _xlpm.d, "m"),
    _xlpm.col, 1 + _xlpm.m*3,
    _xlpm.dates, INDEX('Calendrier 2026-2027'!$C$13:$BC$43,,_xlpm.col),
    _xlpm.titres, INDEX('Calendrier 2026-2027'!$D$13:$BD$43,,_xlpm.col),
    _xlpm.r, _xlfn.XLOOKUP(_xlpm.d, _xlpm.dates, _xlpm.titres),
    IF(_xlpm.r=0,"",_xlpm.r)
)</f>
        <v>Entreprise</v>
      </c>
      <c r="E307">
        <f t="shared" si="18"/>
        <v>0</v>
      </c>
      <c r="F307" t="str">
        <f>_xlfn.XLOOKUP('Fiche formation'!$C$8,SitesFormations[Site de formation principal],SitesFormations[Mail pour assiduité],"")</f>
        <v>cfa-ensuplr-upvd@umontpellier.fr</v>
      </c>
      <c r="G307" t="s">
        <v>140</v>
      </c>
      <c r="H307" t="str">
        <f>_xlfn.TEXTJOIN(" ",TRUE,
'Fiche formation'!$C$18,
_xlfn.SWITCH('Fiche formation'!$C$18,"DNO","2A","DE AUDIO","3A",
_xlfn.SWITCH('Fiche formation'!$C$15,"DEUST","2A","DSCG","2A","MASTER","2A","BUT","3A","DCG","3A","LG","3A","LP","3A","INGE","3A",""))
)</f>
        <v>M CHPS 2A</v>
      </c>
    </row>
    <row r="308" spans="1:8" x14ac:dyDescent="0.3">
      <c r="A308" s="1">
        <f t="shared" si="19"/>
        <v>46388</v>
      </c>
      <c r="B308" t="str">
        <f t="shared" si="16"/>
        <v/>
      </c>
      <c r="C308" t="str">
        <f t="shared" si="17"/>
        <v/>
      </c>
      <c r="D308" s="12" t="str" cm="1">
        <f t="array" ref="D308">_xlfn.LET(
    _xlpm.d, A308,
    _xlpm.debut, DATE(2026,8,1),
    _xlpm.m, DATEDIF(_xlpm.debut, _xlpm.d, "m"),
    _xlpm.col, 1 + _xlpm.m*3,
    _xlpm.dates, INDEX('Calendrier 2026-2027'!$C$13:$BC$43,,_xlpm.col),
    _xlpm.titres, INDEX('Calendrier 2026-2027'!$D$13:$BD$43,,_xlpm.col),
    _xlpm.r, _xlfn.XLOOKUP(_xlpm.d, _xlpm.dates, _xlpm.titres),
    IF(_xlpm.r=0,"",_xlpm.r)
)</f>
        <v/>
      </c>
      <c r="E308" t="str">
        <f t="shared" si="18"/>
        <v/>
      </c>
      <c r="F308" t="str">
        <f>_xlfn.XLOOKUP('Fiche formation'!$C$8,SitesFormations[Site de formation principal],SitesFormations[Mail pour assiduité],"")</f>
        <v>cfa-ensuplr-upvd@umontpellier.fr</v>
      </c>
      <c r="G308" t="s">
        <v>140</v>
      </c>
      <c r="H308" t="str">
        <f>_xlfn.TEXTJOIN(" ",TRUE,
'Fiche formation'!$C$18,
_xlfn.SWITCH('Fiche formation'!$C$18,"DNO","2A","DE AUDIO","3A",
_xlfn.SWITCH('Fiche formation'!$C$15,"DEUST","2A","DSCG","2A","MASTER","2A","BUT","3A","DCG","3A","LG","3A","LP","3A","INGE","3A",""))
)</f>
        <v>M CHPS 2A</v>
      </c>
    </row>
    <row r="309" spans="1:8" x14ac:dyDescent="0.3">
      <c r="A309" s="1">
        <f t="shared" si="19"/>
        <v>46388</v>
      </c>
      <c r="B309" t="str">
        <f t="shared" si="16"/>
        <v/>
      </c>
      <c r="C309" t="str">
        <f t="shared" si="17"/>
        <v/>
      </c>
      <c r="D309" s="12" t="str" cm="1">
        <f t="array" ref="D309">_xlfn.LET(
    _xlpm.d, A309,
    _xlpm.debut, DATE(2026,8,1),
    _xlpm.m, DATEDIF(_xlpm.debut, _xlpm.d, "m"),
    _xlpm.col, 1 + _xlpm.m*3,
    _xlpm.dates, INDEX('Calendrier 2026-2027'!$C$13:$BC$43,,_xlpm.col),
    _xlpm.titres, INDEX('Calendrier 2026-2027'!$D$13:$BD$43,,_xlpm.col),
    _xlpm.r, _xlfn.XLOOKUP(_xlpm.d, _xlpm.dates, _xlpm.titres),
    IF(_xlpm.r=0,"",_xlpm.r)
)</f>
        <v/>
      </c>
      <c r="E309" t="str">
        <f t="shared" si="18"/>
        <v/>
      </c>
      <c r="F309" t="str">
        <f>_xlfn.XLOOKUP('Fiche formation'!$C$8,SitesFormations[Site de formation principal],SitesFormations[Mail pour assiduité],"")</f>
        <v>cfa-ensuplr-upvd@umontpellier.fr</v>
      </c>
      <c r="G309" t="s">
        <v>140</v>
      </c>
      <c r="H309" t="str">
        <f>_xlfn.TEXTJOIN(" ",TRUE,
'Fiche formation'!$C$18,
_xlfn.SWITCH('Fiche formation'!$C$18,"DNO","2A","DE AUDIO","3A",
_xlfn.SWITCH('Fiche formation'!$C$15,"DEUST","2A","DSCG","2A","MASTER","2A","BUT","3A","DCG","3A","LG","3A","LP","3A","INGE","3A",""))
)</f>
        <v>M CHPS 2A</v>
      </c>
    </row>
    <row r="310" spans="1:8" x14ac:dyDescent="0.3">
      <c r="A310" s="1">
        <f t="shared" si="19"/>
        <v>46389</v>
      </c>
      <c r="B310" t="str">
        <f t="shared" si="16"/>
        <v/>
      </c>
      <c r="C310" t="str">
        <f t="shared" si="17"/>
        <v/>
      </c>
      <c r="D310" s="12" t="str" cm="1">
        <f t="array" ref="D310">_xlfn.LET(
    _xlpm.d, A310,
    _xlpm.debut, DATE(2026,8,1),
    _xlpm.m, DATEDIF(_xlpm.debut, _xlpm.d, "m"),
    _xlpm.col, 1 + _xlpm.m*3,
    _xlpm.dates, INDEX('Calendrier 2026-2027'!$C$13:$BC$43,,_xlpm.col),
    _xlpm.titres, INDEX('Calendrier 2026-2027'!$D$13:$BD$43,,_xlpm.col),
    _xlpm.r, _xlfn.XLOOKUP(_xlpm.d, _xlpm.dates, _xlpm.titres),
    IF(_xlpm.r=0,"",_xlpm.r)
)</f>
        <v/>
      </c>
      <c r="E310" t="str">
        <f t="shared" si="18"/>
        <v/>
      </c>
      <c r="F310" t="str">
        <f>_xlfn.XLOOKUP('Fiche formation'!$C$8,SitesFormations[Site de formation principal],SitesFormations[Mail pour assiduité],"")</f>
        <v>cfa-ensuplr-upvd@umontpellier.fr</v>
      </c>
      <c r="G310" t="s">
        <v>140</v>
      </c>
      <c r="H310" t="str">
        <f>_xlfn.TEXTJOIN(" ",TRUE,
'Fiche formation'!$C$18,
_xlfn.SWITCH('Fiche formation'!$C$18,"DNO","2A","DE AUDIO","3A",
_xlfn.SWITCH('Fiche formation'!$C$15,"DEUST","2A","DSCG","2A","MASTER","2A","BUT","3A","DCG","3A","LG","3A","LP","3A","INGE","3A",""))
)</f>
        <v>M CHPS 2A</v>
      </c>
    </row>
    <row r="311" spans="1:8" x14ac:dyDescent="0.3">
      <c r="A311" s="1">
        <f t="shared" si="19"/>
        <v>46389</v>
      </c>
      <c r="B311" t="str">
        <f t="shared" si="16"/>
        <v/>
      </c>
      <c r="C311" t="str">
        <f t="shared" si="17"/>
        <v/>
      </c>
      <c r="D311" s="12" t="str" cm="1">
        <f t="array" ref="D311">_xlfn.LET(
    _xlpm.d, A311,
    _xlpm.debut, DATE(2026,8,1),
    _xlpm.m, DATEDIF(_xlpm.debut, _xlpm.d, "m"),
    _xlpm.col, 1 + _xlpm.m*3,
    _xlpm.dates, INDEX('Calendrier 2026-2027'!$C$13:$BC$43,,_xlpm.col),
    _xlpm.titres, INDEX('Calendrier 2026-2027'!$D$13:$BD$43,,_xlpm.col),
    _xlpm.r, _xlfn.XLOOKUP(_xlpm.d, _xlpm.dates, _xlpm.titres),
    IF(_xlpm.r=0,"",_xlpm.r)
)</f>
        <v/>
      </c>
      <c r="E311" t="str">
        <f t="shared" si="18"/>
        <v/>
      </c>
      <c r="F311" t="str">
        <f>_xlfn.XLOOKUP('Fiche formation'!$C$8,SitesFormations[Site de formation principal],SitesFormations[Mail pour assiduité],"")</f>
        <v>cfa-ensuplr-upvd@umontpellier.fr</v>
      </c>
      <c r="G311" t="s">
        <v>140</v>
      </c>
      <c r="H311" t="str">
        <f>_xlfn.TEXTJOIN(" ",TRUE,
'Fiche formation'!$C$18,
_xlfn.SWITCH('Fiche formation'!$C$18,"DNO","2A","DE AUDIO","3A",
_xlfn.SWITCH('Fiche formation'!$C$15,"DEUST","2A","DSCG","2A","MASTER","2A","BUT","3A","DCG","3A","LG","3A","LP","3A","INGE","3A",""))
)</f>
        <v>M CHPS 2A</v>
      </c>
    </row>
    <row r="312" spans="1:8" x14ac:dyDescent="0.3">
      <c r="A312" s="1">
        <f t="shared" si="19"/>
        <v>46390</v>
      </c>
      <c r="B312" t="str">
        <f t="shared" si="16"/>
        <v/>
      </c>
      <c r="C312" t="str">
        <f t="shared" si="17"/>
        <v/>
      </c>
      <c r="D312" s="12" t="str" cm="1">
        <f t="array" ref="D312">_xlfn.LET(
    _xlpm.d, A312,
    _xlpm.debut, DATE(2026,8,1),
    _xlpm.m, DATEDIF(_xlpm.debut, _xlpm.d, "m"),
    _xlpm.col, 1 + _xlpm.m*3,
    _xlpm.dates, INDEX('Calendrier 2026-2027'!$C$13:$BC$43,,_xlpm.col),
    _xlpm.titres, INDEX('Calendrier 2026-2027'!$D$13:$BD$43,,_xlpm.col),
    _xlpm.r, _xlfn.XLOOKUP(_xlpm.d, _xlpm.dates, _xlpm.titres),
    IF(_xlpm.r=0,"",_xlpm.r)
)</f>
        <v/>
      </c>
      <c r="E312" t="str">
        <f t="shared" si="18"/>
        <v/>
      </c>
      <c r="F312" t="str">
        <f>_xlfn.XLOOKUP('Fiche formation'!$C$8,SitesFormations[Site de formation principal],SitesFormations[Mail pour assiduité],"")</f>
        <v>cfa-ensuplr-upvd@umontpellier.fr</v>
      </c>
      <c r="G312" t="s">
        <v>140</v>
      </c>
      <c r="H312" t="str">
        <f>_xlfn.TEXTJOIN(" ",TRUE,
'Fiche formation'!$C$18,
_xlfn.SWITCH('Fiche formation'!$C$18,"DNO","2A","DE AUDIO","3A",
_xlfn.SWITCH('Fiche formation'!$C$15,"DEUST","2A","DSCG","2A","MASTER","2A","BUT","3A","DCG","3A","LG","3A","LP","3A","INGE","3A",""))
)</f>
        <v>M CHPS 2A</v>
      </c>
    </row>
    <row r="313" spans="1:8" x14ac:dyDescent="0.3">
      <c r="A313" s="1">
        <f t="shared" si="19"/>
        <v>46390</v>
      </c>
      <c r="B313" t="str">
        <f t="shared" si="16"/>
        <v/>
      </c>
      <c r="C313" t="str">
        <f t="shared" si="17"/>
        <v/>
      </c>
      <c r="D313" s="12" t="str" cm="1">
        <f t="array" ref="D313">_xlfn.LET(
    _xlpm.d, A313,
    _xlpm.debut, DATE(2026,8,1),
    _xlpm.m, DATEDIF(_xlpm.debut, _xlpm.d, "m"),
    _xlpm.col, 1 + _xlpm.m*3,
    _xlpm.dates, INDEX('Calendrier 2026-2027'!$C$13:$BC$43,,_xlpm.col),
    _xlpm.titres, INDEX('Calendrier 2026-2027'!$D$13:$BD$43,,_xlpm.col),
    _xlpm.r, _xlfn.XLOOKUP(_xlpm.d, _xlpm.dates, _xlpm.titres),
    IF(_xlpm.r=0,"",_xlpm.r)
)</f>
        <v/>
      </c>
      <c r="E313" t="str">
        <f t="shared" si="18"/>
        <v/>
      </c>
      <c r="F313" t="str">
        <f>_xlfn.XLOOKUP('Fiche formation'!$C$8,SitesFormations[Site de formation principal],SitesFormations[Mail pour assiduité],"")</f>
        <v>cfa-ensuplr-upvd@umontpellier.fr</v>
      </c>
      <c r="G313" t="s">
        <v>140</v>
      </c>
      <c r="H313" t="str">
        <f>_xlfn.TEXTJOIN(" ",TRUE,
'Fiche formation'!$C$18,
_xlfn.SWITCH('Fiche formation'!$C$18,"DNO","2A","DE AUDIO","3A",
_xlfn.SWITCH('Fiche formation'!$C$15,"DEUST","2A","DSCG","2A","MASTER","2A","BUT","3A","DCG","3A","LG","3A","LP","3A","INGE","3A",""))
)</f>
        <v>M CHPS 2A</v>
      </c>
    </row>
    <row r="314" spans="1:8" x14ac:dyDescent="0.3">
      <c r="A314" s="1">
        <f t="shared" si="19"/>
        <v>46391</v>
      </c>
      <c r="B314" t="str">
        <f t="shared" si="16"/>
        <v>08:00</v>
      </c>
      <c r="C314" t="str">
        <f t="shared" si="17"/>
        <v>12:00</v>
      </c>
      <c r="D314" s="12" t="str" cm="1">
        <f t="array" ref="D314">_xlfn.LET(
    _xlpm.d, A314,
    _xlpm.debut, DATE(2026,8,1),
    _xlpm.m, DATEDIF(_xlpm.debut, _xlpm.d, "m"),
    _xlpm.col, 1 + _xlpm.m*3,
    _xlpm.dates, INDEX('Calendrier 2026-2027'!$C$13:$BC$43,,_xlpm.col),
    _xlpm.titres, INDEX('Calendrier 2026-2027'!$D$13:$BD$43,,_xlpm.col),
    _xlpm.r, _xlfn.XLOOKUP(_xlpm.d, _xlpm.dates, _xlpm.titres),
    IF(_xlpm.r=0,"",_xlpm.r)
)</f>
        <v>Examens</v>
      </c>
      <c r="E314">
        <f t="shared" si="18"/>
        <v>1</v>
      </c>
      <c r="F314" t="str">
        <f>_xlfn.XLOOKUP('Fiche formation'!$C$8,SitesFormations[Site de formation principal],SitesFormations[Mail pour assiduité],"")</f>
        <v>cfa-ensuplr-upvd@umontpellier.fr</v>
      </c>
      <c r="G314" t="s">
        <v>140</v>
      </c>
      <c r="H314" t="str">
        <f>_xlfn.TEXTJOIN(" ",TRUE,
'Fiche formation'!$C$18,
_xlfn.SWITCH('Fiche formation'!$C$18,"DNO","2A","DE AUDIO","3A",
_xlfn.SWITCH('Fiche formation'!$C$15,"DEUST","2A","DSCG","2A","MASTER","2A","BUT","3A","DCG","3A","LG","3A","LP","3A","INGE","3A",""))
)</f>
        <v>M CHPS 2A</v>
      </c>
    </row>
    <row r="315" spans="1:8" x14ac:dyDescent="0.3">
      <c r="A315" s="1">
        <f t="shared" si="19"/>
        <v>46391</v>
      </c>
      <c r="B315" t="str">
        <f t="shared" si="16"/>
        <v>14:00</v>
      </c>
      <c r="C315" t="str">
        <f t="shared" si="17"/>
        <v>17:00</v>
      </c>
      <c r="D315" s="12" t="str" cm="1">
        <f t="array" ref="D315">_xlfn.LET(
    _xlpm.d, A315,
    _xlpm.debut, DATE(2026,8,1),
    _xlpm.m, DATEDIF(_xlpm.debut, _xlpm.d, "m"),
    _xlpm.col, 1 + _xlpm.m*3,
    _xlpm.dates, INDEX('Calendrier 2026-2027'!$C$13:$BC$43,,_xlpm.col),
    _xlpm.titres, INDEX('Calendrier 2026-2027'!$D$13:$BD$43,,_xlpm.col),
    _xlpm.r, _xlfn.XLOOKUP(_xlpm.d, _xlpm.dates, _xlpm.titres),
    IF(_xlpm.r=0,"",_xlpm.r)
)</f>
        <v>Examens</v>
      </c>
      <c r="E315">
        <f t="shared" si="18"/>
        <v>1</v>
      </c>
      <c r="F315" t="str">
        <f>_xlfn.XLOOKUP('Fiche formation'!$C$8,SitesFormations[Site de formation principal],SitesFormations[Mail pour assiduité],"")</f>
        <v>cfa-ensuplr-upvd@umontpellier.fr</v>
      </c>
      <c r="G315" t="s">
        <v>140</v>
      </c>
      <c r="H315" t="str">
        <f>_xlfn.TEXTJOIN(" ",TRUE,
'Fiche formation'!$C$18,
_xlfn.SWITCH('Fiche formation'!$C$18,"DNO","2A","DE AUDIO","3A",
_xlfn.SWITCH('Fiche formation'!$C$15,"DEUST","2A","DSCG","2A","MASTER","2A","BUT","3A","DCG","3A","LG","3A","LP","3A","INGE","3A",""))
)</f>
        <v>M CHPS 2A</v>
      </c>
    </row>
    <row r="316" spans="1:8" x14ac:dyDescent="0.3">
      <c r="A316" s="1">
        <f t="shared" si="19"/>
        <v>46392</v>
      </c>
      <c r="B316" t="str">
        <f t="shared" si="16"/>
        <v>08:00</v>
      </c>
      <c r="C316" t="str">
        <f t="shared" si="17"/>
        <v>12:00</v>
      </c>
      <c r="D316" s="12" t="str" cm="1">
        <f t="array" ref="D316">_xlfn.LET(
    _xlpm.d, A316,
    _xlpm.debut, DATE(2026,8,1),
    _xlpm.m, DATEDIF(_xlpm.debut, _xlpm.d, "m"),
    _xlpm.col, 1 + _xlpm.m*3,
    _xlpm.dates, INDEX('Calendrier 2026-2027'!$C$13:$BC$43,,_xlpm.col),
    _xlpm.titres, INDEX('Calendrier 2026-2027'!$D$13:$BD$43,,_xlpm.col),
    _xlpm.r, _xlfn.XLOOKUP(_xlpm.d, _xlpm.dates, _xlpm.titres),
    IF(_xlpm.r=0,"",_xlpm.r)
)</f>
        <v>Examens</v>
      </c>
      <c r="E316">
        <f t="shared" si="18"/>
        <v>1</v>
      </c>
      <c r="F316" t="str">
        <f>_xlfn.XLOOKUP('Fiche formation'!$C$8,SitesFormations[Site de formation principal],SitesFormations[Mail pour assiduité],"")</f>
        <v>cfa-ensuplr-upvd@umontpellier.fr</v>
      </c>
      <c r="G316" t="s">
        <v>140</v>
      </c>
      <c r="H316" t="str">
        <f>_xlfn.TEXTJOIN(" ",TRUE,
'Fiche formation'!$C$18,
_xlfn.SWITCH('Fiche formation'!$C$18,"DNO","2A","DE AUDIO","3A",
_xlfn.SWITCH('Fiche formation'!$C$15,"DEUST","2A","DSCG","2A","MASTER","2A","BUT","3A","DCG","3A","LG","3A","LP","3A","INGE","3A",""))
)</f>
        <v>M CHPS 2A</v>
      </c>
    </row>
    <row r="317" spans="1:8" x14ac:dyDescent="0.3">
      <c r="A317" s="1">
        <f t="shared" si="19"/>
        <v>46392</v>
      </c>
      <c r="B317" t="str">
        <f t="shared" si="16"/>
        <v>14:00</v>
      </c>
      <c r="C317" t="str">
        <f t="shared" si="17"/>
        <v>17:00</v>
      </c>
      <c r="D317" s="12" t="str" cm="1">
        <f t="array" ref="D317">_xlfn.LET(
    _xlpm.d, A317,
    _xlpm.debut, DATE(2026,8,1),
    _xlpm.m, DATEDIF(_xlpm.debut, _xlpm.d, "m"),
    _xlpm.col, 1 + _xlpm.m*3,
    _xlpm.dates, INDEX('Calendrier 2026-2027'!$C$13:$BC$43,,_xlpm.col),
    _xlpm.titres, INDEX('Calendrier 2026-2027'!$D$13:$BD$43,,_xlpm.col),
    _xlpm.r, _xlfn.XLOOKUP(_xlpm.d, _xlpm.dates, _xlpm.titres),
    IF(_xlpm.r=0,"",_xlpm.r)
)</f>
        <v>Examens</v>
      </c>
      <c r="E317">
        <f t="shared" si="18"/>
        <v>1</v>
      </c>
      <c r="F317" t="str">
        <f>_xlfn.XLOOKUP('Fiche formation'!$C$8,SitesFormations[Site de formation principal],SitesFormations[Mail pour assiduité],"")</f>
        <v>cfa-ensuplr-upvd@umontpellier.fr</v>
      </c>
      <c r="G317" t="s">
        <v>140</v>
      </c>
      <c r="H317" t="str">
        <f>_xlfn.TEXTJOIN(" ",TRUE,
'Fiche formation'!$C$18,
_xlfn.SWITCH('Fiche formation'!$C$18,"DNO","2A","DE AUDIO","3A",
_xlfn.SWITCH('Fiche formation'!$C$15,"DEUST","2A","DSCG","2A","MASTER","2A","BUT","3A","DCG","3A","LG","3A","LP","3A","INGE","3A",""))
)</f>
        <v>M CHPS 2A</v>
      </c>
    </row>
    <row r="318" spans="1:8" x14ac:dyDescent="0.3">
      <c r="A318" s="1">
        <f t="shared" si="19"/>
        <v>46393</v>
      </c>
      <c r="B318" t="str">
        <f t="shared" si="16"/>
        <v>08:00</v>
      </c>
      <c r="C318" t="str">
        <f t="shared" si="17"/>
        <v>12:00</v>
      </c>
      <c r="D318" s="12" t="str" cm="1">
        <f t="array" ref="D318">_xlfn.LET(
    _xlpm.d, A318,
    _xlpm.debut, DATE(2026,8,1),
    _xlpm.m, DATEDIF(_xlpm.debut, _xlpm.d, "m"),
    _xlpm.col, 1 + _xlpm.m*3,
    _xlpm.dates, INDEX('Calendrier 2026-2027'!$C$13:$BC$43,,_xlpm.col),
    _xlpm.titres, INDEX('Calendrier 2026-2027'!$D$13:$BD$43,,_xlpm.col),
    _xlpm.r, _xlfn.XLOOKUP(_xlpm.d, _xlpm.dates, _xlpm.titres),
    IF(_xlpm.r=0,"",_xlpm.r)
)</f>
        <v>Examens</v>
      </c>
      <c r="E318">
        <f t="shared" si="18"/>
        <v>1</v>
      </c>
      <c r="F318" t="str">
        <f>_xlfn.XLOOKUP('Fiche formation'!$C$8,SitesFormations[Site de formation principal],SitesFormations[Mail pour assiduité],"")</f>
        <v>cfa-ensuplr-upvd@umontpellier.fr</v>
      </c>
      <c r="G318" t="s">
        <v>140</v>
      </c>
      <c r="H318" t="str">
        <f>_xlfn.TEXTJOIN(" ",TRUE,
'Fiche formation'!$C$18,
_xlfn.SWITCH('Fiche formation'!$C$18,"DNO","2A","DE AUDIO","3A",
_xlfn.SWITCH('Fiche formation'!$C$15,"DEUST","2A","DSCG","2A","MASTER","2A","BUT","3A","DCG","3A","LG","3A","LP","3A","INGE","3A",""))
)</f>
        <v>M CHPS 2A</v>
      </c>
    </row>
    <row r="319" spans="1:8" x14ac:dyDescent="0.3">
      <c r="A319" s="1">
        <f t="shared" si="19"/>
        <v>46393</v>
      </c>
      <c r="B319" t="str">
        <f t="shared" si="16"/>
        <v>14:00</v>
      </c>
      <c r="C319" t="str">
        <f t="shared" si="17"/>
        <v>17:00</v>
      </c>
      <c r="D319" s="12" t="str" cm="1">
        <f t="array" ref="D319">_xlfn.LET(
    _xlpm.d, A319,
    _xlpm.debut, DATE(2026,8,1),
    _xlpm.m, DATEDIF(_xlpm.debut, _xlpm.d, "m"),
    _xlpm.col, 1 + _xlpm.m*3,
    _xlpm.dates, INDEX('Calendrier 2026-2027'!$C$13:$BC$43,,_xlpm.col),
    _xlpm.titres, INDEX('Calendrier 2026-2027'!$D$13:$BD$43,,_xlpm.col),
    _xlpm.r, _xlfn.XLOOKUP(_xlpm.d, _xlpm.dates, _xlpm.titres),
    IF(_xlpm.r=0,"",_xlpm.r)
)</f>
        <v>Examens</v>
      </c>
      <c r="E319">
        <f t="shared" si="18"/>
        <v>1</v>
      </c>
      <c r="F319" t="str">
        <f>_xlfn.XLOOKUP('Fiche formation'!$C$8,SitesFormations[Site de formation principal],SitesFormations[Mail pour assiduité],"")</f>
        <v>cfa-ensuplr-upvd@umontpellier.fr</v>
      </c>
      <c r="G319" t="s">
        <v>140</v>
      </c>
      <c r="H319" t="str">
        <f>_xlfn.TEXTJOIN(" ",TRUE,
'Fiche formation'!$C$18,
_xlfn.SWITCH('Fiche formation'!$C$18,"DNO","2A","DE AUDIO","3A",
_xlfn.SWITCH('Fiche formation'!$C$15,"DEUST","2A","DSCG","2A","MASTER","2A","BUT","3A","DCG","3A","LG","3A","LP","3A","INGE","3A",""))
)</f>
        <v>M CHPS 2A</v>
      </c>
    </row>
    <row r="320" spans="1:8" x14ac:dyDescent="0.3">
      <c r="A320" s="1">
        <f t="shared" si="19"/>
        <v>46394</v>
      </c>
      <c r="B320" t="str">
        <f t="shared" si="16"/>
        <v>08:00</v>
      </c>
      <c r="C320" t="str">
        <f t="shared" si="17"/>
        <v>12:00</v>
      </c>
      <c r="D320" s="12" t="str" cm="1">
        <f t="array" ref="D320">_xlfn.LET(
    _xlpm.d, A320,
    _xlpm.debut, DATE(2026,8,1),
    _xlpm.m, DATEDIF(_xlpm.debut, _xlpm.d, "m"),
    _xlpm.col, 1 + _xlpm.m*3,
    _xlpm.dates, INDEX('Calendrier 2026-2027'!$C$13:$BC$43,,_xlpm.col),
    _xlpm.titres, INDEX('Calendrier 2026-2027'!$D$13:$BD$43,,_xlpm.col),
    _xlpm.r, _xlfn.XLOOKUP(_xlpm.d, _xlpm.dates, _xlpm.titres),
    IF(_xlpm.r=0,"",_xlpm.r)
)</f>
        <v>Examens</v>
      </c>
      <c r="E320">
        <f t="shared" si="18"/>
        <v>1</v>
      </c>
      <c r="F320" t="str">
        <f>_xlfn.XLOOKUP('Fiche formation'!$C$8,SitesFormations[Site de formation principal],SitesFormations[Mail pour assiduité],"")</f>
        <v>cfa-ensuplr-upvd@umontpellier.fr</v>
      </c>
      <c r="G320" t="s">
        <v>140</v>
      </c>
      <c r="H320" t="str">
        <f>_xlfn.TEXTJOIN(" ",TRUE,
'Fiche formation'!$C$18,
_xlfn.SWITCH('Fiche formation'!$C$18,"DNO","2A","DE AUDIO","3A",
_xlfn.SWITCH('Fiche formation'!$C$15,"DEUST","2A","DSCG","2A","MASTER","2A","BUT","3A","DCG","3A","LG","3A","LP","3A","INGE","3A",""))
)</f>
        <v>M CHPS 2A</v>
      </c>
    </row>
    <row r="321" spans="1:8" x14ac:dyDescent="0.3">
      <c r="A321" s="1">
        <f t="shared" si="19"/>
        <v>46394</v>
      </c>
      <c r="B321" t="str">
        <f t="shared" si="16"/>
        <v>14:00</v>
      </c>
      <c r="C321" t="str">
        <f t="shared" si="17"/>
        <v>17:00</v>
      </c>
      <c r="D321" s="12" t="str" cm="1">
        <f t="array" ref="D321">_xlfn.LET(
    _xlpm.d, A321,
    _xlpm.debut, DATE(2026,8,1),
    _xlpm.m, DATEDIF(_xlpm.debut, _xlpm.d, "m"),
    _xlpm.col, 1 + _xlpm.m*3,
    _xlpm.dates, INDEX('Calendrier 2026-2027'!$C$13:$BC$43,,_xlpm.col),
    _xlpm.titres, INDEX('Calendrier 2026-2027'!$D$13:$BD$43,,_xlpm.col),
    _xlpm.r, _xlfn.XLOOKUP(_xlpm.d, _xlpm.dates, _xlpm.titres),
    IF(_xlpm.r=0,"",_xlpm.r)
)</f>
        <v>Examens</v>
      </c>
      <c r="E321">
        <f t="shared" si="18"/>
        <v>1</v>
      </c>
      <c r="F321" t="str">
        <f>_xlfn.XLOOKUP('Fiche formation'!$C$8,SitesFormations[Site de formation principal],SitesFormations[Mail pour assiduité],"")</f>
        <v>cfa-ensuplr-upvd@umontpellier.fr</v>
      </c>
      <c r="G321" t="s">
        <v>140</v>
      </c>
      <c r="H321" t="str">
        <f>_xlfn.TEXTJOIN(" ",TRUE,
'Fiche formation'!$C$18,
_xlfn.SWITCH('Fiche formation'!$C$18,"DNO","2A","DE AUDIO","3A",
_xlfn.SWITCH('Fiche formation'!$C$15,"DEUST","2A","DSCG","2A","MASTER","2A","BUT","3A","DCG","3A","LG","3A","LP","3A","INGE","3A",""))
)</f>
        <v>M CHPS 2A</v>
      </c>
    </row>
    <row r="322" spans="1:8" x14ac:dyDescent="0.3">
      <c r="A322" s="1">
        <f t="shared" si="19"/>
        <v>46395</v>
      </c>
      <c r="B322" t="str">
        <f t="shared" si="16"/>
        <v>08:00</v>
      </c>
      <c r="C322" t="str">
        <f t="shared" si="17"/>
        <v>12:00</v>
      </c>
      <c r="D322" s="12" t="str" cm="1">
        <f t="array" ref="D322">_xlfn.LET(
    _xlpm.d, A322,
    _xlpm.debut, DATE(2026,8,1),
    _xlpm.m, DATEDIF(_xlpm.debut, _xlpm.d, "m"),
    _xlpm.col, 1 + _xlpm.m*3,
    _xlpm.dates, INDEX('Calendrier 2026-2027'!$C$13:$BC$43,,_xlpm.col),
    _xlpm.titres, INDEX('Calendrier 2026-2027'!$D$13:$BD$43,,_xlpm.col),
    _xlpm.r, _xlfn.XLOOKUP(_xlpm.d, _xlpm.dates, _xlpm.titres),
    IF(_xlpm.r=0,"",_xlpm.r)
)</f>
        <v>Examens</v>
      </c>
      <c r="E322">
        <f t="shared" si="18"/>
        <v>1</v>
      </c>
      <c r="F322" t="str">
        <f>_xlfn.XLOOKUP('Fiche formation'!$C$8,SitesFormations[Site de formation principal],SitesFormations[Mail pour assiduité],"")</f>
        <v>cfa-ensuplr-upvd@umontpellier.fr</v>
      </c>
      <c r="G322" t="s">
        <v>140</v>
      </c>
      <c r="H322" t="str">
        <f>_xlfn.TEXTJOIN(" ",TRUE,
'Fiche formation'!$C$18,
_xlfn.SWITCH('Fiche formation'!$C$18,"DNO","2A","DE AUDIO","3A",
_xlfn.SWITCH('Fiche formation'!$C$15,"DEUST","2A","DSCG","2A","MASTER","2A","BUT","3A","DCG","3A","LG","3A","LP","3A","INGE","3A",""))
)</f>
        <v>M CHPS 2A</v>
      </c>
    </row>
    <row r="323" spans="1:8" x14ac:dyDescent="0.3">
      <c r="A323" s="1">
        <f t="shared" si="19"/>
        <v>46395</v>
      </c>
      <c r="B323" t="str">
        <f t="shared" ref="B323:B386" si="20">IF(D323="","",IF($A323=$A322,"14:00","08:00"))</f>
        <v>14:00</v>
      </c>
      <c r="C323" t="str">
        <f t="shared" ref="C323:C386" si="21">IF(D323="","",IF($A323=$A322,"17:00","12:00"))</f>
        <v>17:00</v>
      </c>
      <c r="D323" s="12" t="str" cm="1">
        <f t="array" ref="D323">_xlfn.LET(
    _xlpm.d, A323,
    _xlpm.debut, DATE(2026,8,1),
    _xlpm.m, DATEDIF(_xlpm.debut, _xlpm.d, "m"),
    _xlpm.col, 1 + _xlpm.m*3,
    _xlpm.dates, INDEX('Calendrier 2026-2027'!$C$13:$BC$43,,_xlpm.col),
    _xlpm.titres, INDEX('Calendrier 2026-2027'!$D$13:$BD$43,,_xlpm.col),
    _xlpm.r, _xlfn.XLOOKUP(_xlpm.d, _xlpm.dates, _xlpm.titres),
    IF(_xlpm.r=0,"",_xlpm.r)
)</f>
        <v>Examens</v>
      </c>
      <c r="E323">
        <f t="shared" ref="E323:E386" si="22">IF(D323="","",IF(OR(D323="Entreprise",D323="Révisions (Etp)"),0,1))</f>
        <v>1</v>
      </c>
      <c r="F323" t="str">
        <f>_xlfn.XLOOKUP('Fiche formation'!$C$8,SitesFormations[Site de formation principal],SitesFormations[Mail pour assiduité],"")</f>
        <v>cfa-ensuplr-upvd@umontpellier.fr</v>
      </c>
      <c r="G323" t="s">
        <v>140</v>
      </c>
      <c r="H323" t="str">
        <f>_xlfn.TEXTJOIN(" ",TRUE,
'Fiche formation'!$C$18,
_xlfn.SWITCH('Fiche formation'!$C$18,"DNO","2A","DE AUDIO","3A",
_xlfn.SWITCH('Fiche formation'!$C$15,"DEUST","2A","DSCG","2A","MASTER","2A","BUT","3A","DCG","3A","LG","3A","LP","3A","INGE","3A",""))
)</f>
        <v>M CHPS 2A</v>
      </c>
    </row>
    <row r="324" spans="1:8" x14ac:dyDescent="0.3">
      <c r="A324" s="1">
        <f t="shared" ref="A324:A387" si="23">IF(A323=A322,A323+1,A323)</f>
        <v>46396</v>
      </c>
      <c r="B324" t="str">
        <f t="shared" si="20"/>
        <v/>
      </c>
      <c r="C324" t="str">
        <f t="shared" si="21"/>
        <v/>
      </c>
      <c r="D324" s="12" t="str" cm="1">
        <f t="array" ref="D324">_xlfn.LET(
    _xlpm.d, A324,
    _xlpm.debut, DATE(2026,8,1),
    _xlpm.m, DATEDIF(_xlpm.debut, _xlpm.d, "m"),
    _xlpm.col, 1 + _xlpm.m*3,
    _xlpm.dates, INDEX('Calendrier 2026-2027'!$C$13:$BC$43,,_xlpm.col),
    _xlpm.titres, INDEX('Calendrier 2026-2027'!$D$13:$BD$43,,_xlpm.col),
    _xlpm.r, _xlfn.XLOOKUP(_xlpm.d, _xlpm.dates, _xlpm.titres),
    IF(_xlpm.r=0,"",_xlpm.r)
)</f>
        <v/>
      </c>
      <c r="E324" t="str">
        <f t="shared" si="22"/>
        <v/>
      </c>
      <c r="F324" t="str">
        <f>_xlfn.XLOOKUP('Fiche formation'!$C$8,SitesFormations[Site de formation principal],SitesFormations[Mail pour assiduité],"")</f>
        <v>cfa-ensuplr-upvd@umontpellier.fr</v>
      </c>
      <c r="G324" t="s">
        <v>140</v>
      </c>
      <c r="H324" t="str">
        <f>_xlfn.TEXTJOIN(" ",TRUE,
'Fiche formation'!$C$18,
_xlfn.SWITCH('Fiche formation'!$C$18,"DNO","2A","DE AUDIO","3A",
_xlfn.SWITCH('Fiche formation'!$C$15,"DEUST","2A","DSCG","2A","MASTER","2A","BUT","3A","DCG","3A","LG","3A","LP","3A","INGE","3A",""))
)</f>
        <v>M CHPS 2A</v>
      </c>
    </row>
    <row r="325" spans="1:8" x14ac:dyDescent="0.3">
      <c r="A325" s="1">
        <f t="shared" si="23"/>
        <v>46396</v>
      </c>
      <c r="B325" t="str">
        <f t="shared" si="20"/>
        <v/>
      </c>
      <c r="C325" t="str">
        <f t="shared" si="21"/>
        <v/>
      </c>
      <c r="D325" s="12" t="str" cm="1">
        <f t="array" ref="D325">_xlfn.LET(
    _xlpm.d, A325,
    _xlpm.debut, DATE(2026,8,1),
    _xlpm.m, DATEDIF(_xlpm.debut, _xlpm.d, "m"),
    _xlpm.col, 1 + _xlpm.m*3,
    _xlpm.dates, INDEX('Calendrier 2026-2027'!$C$13:$BC$43,,_xlpm.col),
    _xlpm.titres, INDEX('Calendrier 2026-2027'!$D$13:$BD$43,,_xlpm.col),
    _xlpm.r, _xlfn.XLOOKUP(_xlpm.d, _xlpm.dates, _xlpm.titres),
    IF(_xlpm.r=0,"",_xlpm.r)
)</f>
        <v/>
      </c>
      <c r="E325" t="str">
        <f t="shared" si="22"/>
        <v/>
      </c>
      <c r="F325" t="str">
        <f>_xlfn.XLOOKUP('Fiche formation'!$C$8,SitesFormations[Site de formation principal],SitesFormations[Mail pour assiduité],"")</f>
        <v>cfa-ensuplr-upvd@umontpellier.fr</v>
      </c>
      <c r="G325" t="s">
        <v>140</v>
      </c>
      <c r="H325" t="str">
        <f>_xlfn.TEXTJOIN(" ",TRUE,
'Fiche formation'!$C$18,
_xlfn.SWITCH('Fiche formation'!$C$18,"DNO","2A","DE AUDIO","3A",
_xlfn.SWITCH('Fiche formation'!$C$15,"DEUST","2A","DSCG","2A","MASTER","2A","BUT","3A","DCG","3A","LG","3A","LP","3A","INGE","3A",""))
)</f>
        <v>M CHPS 2A</v>
      </c>
    </row>
    <row r="326" spans="1:8" x14ac:dyDescent="0.3">
      <c r="A326" s="1">
        <f t="shared" si="23"/>
        <v>46397</v>
      </c>
      <c r="B326" t="str">
        <f t="shared" si="20"/>
        <v/>
      </c>
      <c r="C326" t="str">
        <f t="shared" si="21"/>
        <v/>
      </c>
      <c r="D326" s="12" t="str" cm="1">
        <f t="array" ref="D326">_xlfn.LET(
    _xlpm.d, A326,
    _xlpm.debut, DATE(2026,8,1),
    _xlpm.m, DATEDIF(_xlpm.debut, _xlpm.d, "m"),
    _xlpm.col, 1 + _xlpm.m*3,
    _xlpm.dates, INDEX('Calendrier 2026-2027'!$C$13:$BC$43,,_xlpm.col),
    _xlpm.titres, INDEX('Calendrier 2026-2027'!$D$13:$BD$43,,_xlpm.col),
    _xlpm.r, _xlfn.XLOOKUP(_xlpm.d, _xlpm.dates, _xlpm.titres),
    IF(_xlpm.r=0,"",_xlpm.r)
)</f>
        <v/>
      </c>
      <c r="E326" t="str">
        <f t="shared" si="22"/>
        <v/>
      </c>
      <c r="F326" t="str">
        <f>_xlfn.XLOOKUP('Fiche formation'!$C$8,SitesFormations[Site de formation principal],SitesFormations[Mail pour assiduité],"")</f>
        <v>cfa-ensuplr-upvd@umontpellier.fr</v>
      </c>
      <c r="G326" t="s">
        <v>140</v>
      </c>
      <c r="H326" t="str">
        <f>_xlfn.TEXTJOIN(" ",TRUE,
'Fiche formation'!$C$18,
_xlfn.SWITCH('Fiche formation'!$C$18,"DNO","2A","DE AUDIO","3A",
_xlfn.SWITCH('Fiche formation'!$C$15,"DEUST","2A","DSCG","2A","MASTER","2A","BUT","3A","DCG","3A","LG","3A","LP","3A","INGE","3A",""))
)</f>
        <v>M CHPS 2A</v>
      </c>
    </row>
    <row r="327" spans="1:8" x14ac:dyDescent="0.3">
      <c r="A327" s="1">
        <f t="shared" si="23"/>
        <v>46397</v>
      </c>
      <c r="B327" t="str">
        <f t="shared" si="20"/>
        <v/>
      </c>
      <c r="C327" t="str">
        <f t="shared" si="21"/>
        <v/>
      </c>
      <c r="D327" s="12" t="str" cm="1">
        <f t="array" ref="D327">_xlfn.LET(
    _xlpm.d, A327,
    _xlpm.debut, DATE(2026,8,1),
    _xlpm.m, DATEDIF(_xlpm.debut, _xlpm.d, "m"),
    _xlpm.col, 1 + _xlpm.m*3,
    _xlpm.dates, INDEX('Calendrier 2026-2027'!$C$13:$BC$43,,_xlpm.col),
    _xlpm.titres, INDEX('Calendrier 2026-2027'!$D$13:$BD$43,,_xlpm.col),
    _xlpm.r, _xlfn.XLOOKUP(_xlpm.d, _xlpm.dates, _xlpm.titres),
    IF(_xlpm.r=0,"",_xlpm.r)
)</f>
        <v/>
      </c>
      <c r="E327" t="str">
        <f t="shared" si="22"/>
        <v/>
      </c>
      <c r="F327" t="str">
        <f>_xlfn.XLOOKUP('Fiche formation'!$C$8,SitesFormations[Site de formation principal],SitesFormations[Mail pour assiduité],"")</f>
        <v>cfa-ensuplr-upvd@umontpellier.fr</v>
      </c>
      <c r="G327" t="s">
        <v>140</v>
      </c>
      <c r="H327" t="str">
        <f>_xlfn.TEXTJOIN(" ",TRUE,
'Fiche formation'!$C$18,
_xlfn.SWITCH('Fiche formation'!$C$18,"DNO","2A","DE AUDIO","3A",
_xlfn.SWITCH('Fiche formation'!$C$15,"DEUST","2A","DSCG","2A","MASTER","2A","BUT","3A","DCG","3A","LG","3A","LP","3A","INGE","3A",""))
)</f>
        <v>M CHPS 2A</v>
      </c>
    </row>
    <row r="328" spans="1:8" x14ac:dyDescent="0.3">
      <c r="A328" s="1">
        <f t="shared" si="23"/>
        <v>46398</v>
      </c>
      <c r="B328" t="str">
        <f t="shared" si="20"/>
        <v>08:00</v>
      </c>
      <c r="C328" t="str">
        <f t="shared" si="21"/>
        <v>12:00</v>
      </c>
      <c r="D328" s="12" t="str" cm="1">
        <f t="array" ref="D328">_xlfn.LET(
    _xlpm.d, A328,
    _xlpm.debut, DATE(2026,8,1),
    _xlpm.m, DATEDIF(_xlpm.debut, _xlpm.d, "m"),
    _xlpm.col, 1 + _xlpm.m*3,
    _xlpm.dates, INDEX('Calendrier 2026-2027'!$C$13:$BC$43,,_xlpm.col),
    _xlpm.titres, INDEX('Calendrier 2026-2027'!$D$13:$BD$43,,_xlpm.col),
    _xlpm.r, _xlfn.XLOOKUP(_xlpm.d, _xlpm.dates, _xlpm.titres),
    IF(_xlpm.r=0,"",_xlpm.r)
)</f>
        <v>Examens</v>
      </c>
      <c r="E328">
        <f t="shared" si="22"/>
        <v>1</v>
      </c>
      <c r="F328" t="str">
        <f>_xlfn.XLOOKUP('Fiche formation'!$C$8,SitesFormations[Site de formation principal],SitesFormations[Mail pour assiduité],"")</f>
        <v>cfa-ensuplr-upvd@umontpellier.fr</v>
      </c>
      <c r="G328" t="s">
        <v>140</v>
      </c>
      <c r="H328" t="str">
        <f>_xlfn.TEXTJOIN(" ",TRUE,
'Fiche formation'!$C$18,
_xlfn.SWITCH('Fiche formation'!$C$18,"DNO","2A","DE AUDIO","3A",
_xlfn.SWITCH('Fiche formation'!$C$15,"DEUST","2A","DSCG","2A","MASTER","2A","BUT","3A","DCG","3A","LG","3A","LP","3A","INGE","3A",""))
)</f>
        <v>M CHPS 2A</v>
      </c>
    </row>
    <row r="329" spans="1:8" x14ac:dyDescent="0.3">
      <c r="A329" s="1">
        <f t="shared" si="23"/>
        <v>46398</v>
      </c>
      <c r="B329" t="str">
        <f t="shared" si="20"/>
        <v>14:00</v>
      </c>
      <c r="C329" t="str">
        <f t="shared" si="21"/>
        <v>17:00</v>
      </c>
      <c r="D329" s="12" t="str" cm="1">
        <f t="array" ref="D329">_xlfn.LET(
    _xlpm.d, A329,
    _xlpm.debut, DATE(2026,8,1),
    _xlpm.m, DATEDIF(_xlpm.debut, _xlpm.d, "m"),
    _xlpm.col, 1 + _xlpm.m*3,
    _xlpm.dates, INDEX('Calendrier 2026-2027'!$C$13:$BC$43,,_xlpm.col),
    _xlpm.titres, INDEX('Calendrier 2026-2027'!$D$13:$BD$43,,_xlpm.col),
    _xlpm.r, _xlfn.XLOOKUP(_xlpm.d, _xlpm.dates, _xlpm.titres),
    IF(_xlpm.r=0,"",_xlpm.r)
)</f>
        <v>Examens</v>
      </c>
      <c r="E329">
        <f t="shared" si="22"/>
        <v>1</v>
      </c>
      <c r="F329" t="str">
        <f>_xlfn.XLOOKUP('Fiche formation'!$C$8,SitesFormations[Site de formation principal],SitesFormations[Mail pour assiduité],"")</f>
        <v>cfa-ensuplr-upvd@umontpellier.fr</v>
      </c>
      <c r="G329" t="s">
        <v>140</v>
      </c>
      <c r="H329" t="str">
        <f>_xlfn.TEXTJOIN(" ",TRUE,
'Fiche formation'!$C$18,
_xlfn.SWITCH('Fiche formation'!$C$18,"DNO","2A","DE AUDIO","3A",
_xlfn.SWITCH('Fiche formation'!$C$15,"DEUST","2A","DSCG","2A","MASTER","2A","BUT","3A","DCG","3A","LG","3A","LP","3A","INGE","3A",""))
)</f>
        <v>M CHPS 2A</v>
      </c>
    </row>
    <row r="330" spans="1:8" x14ac:dyDescent="0.3">
      <c r="A330" s="1">
        <f t="shared" si="23"/>
        <v>46399</v>
      </c>
      <c r="B330" t="str">
        <f t="shared" si="20"/>
        <v>08:00</v>
      </c>
      <c r="C330" t="str">
        <f t="shared" si="21"/>
        <v>12:00</v>
      </c>
      <c r="D330" s="12" t="str" cm="1">
        <f t="array" ref="D330">_xlfn.LET(
    _xlpm.d, A330,
    _xlpm.debut, DATE(2026,8,1),
    _xlpm.m, DATEDIF(_xlpm.debut, _xlpm.d, "m"),
    _xlpm.col, 1 + _xlpm.m*3,
    _xlpm.dates, INDEX('Calendrier 2026-2027'!$C$13:$BC$43,,_xlpm.col),
    _xlpm.titres, INDEX('Calendrier 2026-2027'!$D$13:$BD$43,,_xlpm.col),
    _xlpm.r, _xlfn.XLOOKUP(_xlpm.d, _xlpm.dates, _xlpm.titres),
    IF(_xlpm.r=0,"",_xlpm.r)
)</f>
        <v>Examens</v>
      </c>
      <c r="E330">
        <f t="shared" si="22"/>
        <v>1</v>
      </c>
      <c r="F330" t="str">
        <f>_xlfn.XLOOKUP('Fiche formation'!$C$8,SitesFormations[Site de formation principal],SitesFormations[Mail pour assiduité],"")</f>
        <v>cfa-ensuplr-upvd@umontpellier.fr</v>
      </c>
      <c r="G330" t="s">
        <v>140</v>
      </c>
      <c r="H330" t="str">
        <f>_xlfn.TEXTJOIN(" ",TRUE,
'Fiche formation'!$C$18,
_xlfn.SWITCH('Fiche formation'!$C$18,"DNO","2A","DE AUDIO","3A",
_xlfn.SWITCH('Fiche formation'!$C$15,"DEUST","2A","DSCG","2A","MASTER","2A","BUT","3A","DCG","3A","LG","3A","LP","3A","INGE","3A",""))
)</f>
        <v>M CHPS 2A</v>
      </c>
    </row>
    <row r="331" spans="1:8" x14ac:dyDescent="0.3">
      <c r="A331" s="1">
        <f t="shared" si="23"/>
        <v>46399</v>
      </c>
      <c r="B331" t="str">
        <f t="shared" si="20"/>
        <v>14:00</v>
      </c>
      <c r="C331" t="str">
        <f t="shared" si="21"/>
        <v>17:00</v>
      </c>
      <c r="D331" s="12" t="str" cm="1">
        <f t="array" ref="D331">_xlfn.LET(
    _xlpm.d, A331,
    _xlpm.debut, DATE(2026,8,1),
    _xlpm.m, DATEDIF(_xlpm.debut, _xlpm.d, "m"),
    _xlpm.col, 1 + _xlpm.m*3,
    _xlpm.dates, INDEX('Calendrier 2026-2027'!$C$13:$BC$43,,_xlpm.col),
    _xlpm.titres, INDEX('Calendrier 2026-2027'!$D$13:$BD$43,,_xlpm.col),
    _xlpm.r, _xlfn.XLOOKUP(_xlpm.d, _xlpm.dates, _xlpm.titres),
    IF(_xlpm.r=0,"",_xlpm.r)
)</f>
        <v>Examens</v>
      </c>
      <c r="E331">
        <f t="shared" si="22"/>
        <v>1</v>
      </c>
      <c r="F331" t="str">
        <f>_xlfn.XLOOKUP('Fiche formation'!$C$8,SitesFormations[Site de formation principal],SitesFormations[Mail pour assiduité],"")</f>
        <v>cfa-ensuplr-upvd@umontpellier.fr</v>
      </c>
      <c r="G331" t="s">
        <v>140</v>
      </c>
      <c r="H331" t="str">
        <f>_xlfn.TEXTJOIN(" ",TRUE,
'Fiche formation'!$C$18,
_xlfn.SWITCH('Fiche formation'!$C$18,"DNO","2A","DE AUDIO","3A",
_xlfn.SWITCH('Fiche formation'!$C$15,"DEUST","2A","DSCG","2A","MASTER","2A","BUT","3A","DCG","3A","LG","3A","LP","3A","INGE","3A",""))
)</f>
        <v>M CHPS 2A</v>
      </c>
    </row>
    <row r="332" spans="1:8" x14ac:dyDescent="0.3">
      <c r="A332" s="1">
        <f t="shared" si="23"/>
        <v>46400</v>
      </c>
      <c r="B332" t="str">
        <f t="shared" si="20"/>
        <v>08:00</v>
      </c>
      <c r="C332" t="str">
        <f t="shared" si="21"/>
        <v>12:00</v>
      </c>
      <c r="D332" s="12" t="str" cm="1">
        <f t="array" ref="D332">_xlfn.LET(
    _xlpm.d, A332,
    _xlpm.debut, DATE(2026,8,1),
    _xlpm.m, DATEDIF(_xlpm.debut, _xlpm.d, "m"),
    _xlpm.col, 1 + _xlpm.m*3,
    _xlpm.dates, INDEX('Calendrier 2026-2027'!$C$13:$BC$43,,_xlpm.col),
    _xlpm.titres, INDEX('Calendrier 2026-2027'!$D$13:$BD$43,,_xlpm.col),
    _xlpm.r, _xlfn.XLOOKUP(_xlpm.d, _xlpm.dates, _xlpm.titres),
    IF(_xlpm.r=0,"",_xlpm.r)
)</f>
        <v>Examens</v>
      </c>
      <c r="E332">
        <f t="shared" si="22"/>
        <v>1</v>
      </c>
      <c r="F332" t="str">
        <f>_xlfn.XLOOKUP('Fiche formation'!$C$8,SitesFormations[Site de formation principal],SitesFormations[Mail pour assiduité],"")</f>
        <v>cfa-ensuplr-upvd@umontpellier.fr</v>
      </c>
      <c r="G332" t="s">
        <v>140</v>
      </c>
      <c r="H332" t="str">
        <f>_xlfn.TEXTJOIN(" ",TRUE,
'Fiche formation'!$C$18,
_xlfn.SWITCH('Fiche formation'!$C$18,"DNO","2A","DE AUDIO","3A",
_xlfn.SWITCH('Fiche formation'!$C$15,"DEUST","2A","DSCG","2A","MASTER","2A","BUT","3A","DCG","3A","LG","3A","LP","3A","INGE","3A",""))
)</f>
        <v>M CHPS 2A</v>
      </c>
    </row>
    <row r="333" spans="1:8" x14ac:dyDescent="0.3">
      <c r="A333" s="1">
        <f t="shared" si="23"/>
        <v>46400</v>
      </c>
      <c r="B333" t="str">
        <f t="shared" si="20"/>
        <v>14:00</v>
      </c>
      <c r="C333" t="str">
        <f t="shared" si="21"/>
        <v>17:00</v>
      </c>
      <c r="D333" s="12" t="str" cm="1">
        <f t="array" ref="D333">_xlfn.LET(
    _xlpm.d, A333,
    _xlpm.debut, DATE(2026,8,1),
    _xlpm.m, DATEDIF(_xlpm.debut, _xlpm.d, "m"),
    _xlpm.col, 1 + _xlpm.m*3,
    _xlpm.dates, INDEX('Calendrier 2026-2027'!$C$13:$BC$43,,_xlpm.col),
    _xlpm.titres, INDEX('Calendrier 2026-2027'!$D$13:$BD$43,,_xlpm.col),
    _xlpm.r, _xlfn.XLOOKUP(_xlpm.d, _xlpm.dates, _xlpm.titres),
    IF(_xlpm.r=0,"",_xlpm.r)
)</f>
        <v>Examens</v>
      </c>
      <c r="E333">
        <f t="shared" si="22"/>
        <v>1</v>
      </c>
      <c r="F333" t="str">
        <f>_xlfn.XLOOKUP('Fiche formation'!$C$8,SitesFormations[Site de formation principal],SitesFormations[Mail pour assiduité],"")</f>
        <v>cfa-ensuplr-upvd@umontpellier.fr</v>
      </c>
      <c r="G333" t="s">
        <v>140</v>
      </c>
      <c r="H333" t="str">
        <f>_xlfn.TEXTJOIN(" ",TRUE,
'Fiche formation'!$C$18,
_xlfn.SWITCH('Fiche formation'!$C$18,"DNO","2A","DE AUDIO","3A",
_xlfn.SWITCH('Fiche formation'!$C$15,"DEUST","2A","DSCG","2A","MASTER","2A","BUT","3A","DCG","3A","LG","3A","LP","3A","INGE","3A",""))
)</f>
        <v>M CHPS 2A</v>
      </c>
    </row>
    <row r="334" spans="1:8" x14ac:dyDescent="0.3">
      <c r="A334" s="1">
        <f t="shared" si="23"/>
        <v>46401</v>
      </c>
      <c r="B334" t="str">
        <f t="shared" si="20"/>
        <v>08:00</v>
      </c>
      <c r="C334" t="str">
        <f t="shared" si="21"/>
        <v>12:00</v>
      </c>
      <c r="D334" s="12" t="str" cm="1">
        <f t="array" ref="D334">_xlfn.LET(
    _xlpm.d, A334,
    _xlpm.debut, DATE(2026,8,1),
    _xlpm.m, DATEDIF(_xlpm.debut, _xlpm.d, "m"),
    _xlpm.col, 1 + _xlpm.m*3,
    _xlpm.dates, INDEX('Calendrier 2026-2027'!$C$13:$BC$43,,_xlpm.col),
    _xlpm.titres, INDEX('Calendrier 2026-2027'!$D$13:$BD$43,,_xlpm.col),
    _xlpm.r, _xlfn.XLOOKUP(_xlpm.d, _xlpm.dates, _xlpm.titres),
    IF(_xlpm.r=0,"",_xlpm.r)
)</f>
        <v>Examens</v>
      </c>
      <c r="E334">
        <f t="shared" si="22"/>
        <v>1</v>
      </c>
      <c r="F334" t="str">
        <f>_xlfn.XLOOKUP('Fiche formation'!$C$8,SitesFormations[Site de formation principal],SitesFormations[Mail pour assiduité],"")</f>
        <v>cfa-ensuplr-upvd@umontpellier.fr</v>
      </c>
      <c r="G334" t="s">
        <v>140</v>
      </c>
      <c r="H334" t="str">
        <f>_xlfn.TEXTJOIN(" ",TRUE,
'Fiche formation'!$C$18,
_xlfn.SWITCH('Fiche formation'!$C$18,"DNO","2A","DE AUDIO","3A",
_xlfn.SWITCH('Fiche formation'!$C$15,"DEUST","2A","DSCG","2A","MASTER","2A","BUT","3A","DCG","3A","LG","3A","LP","3A","INGE","3A",""))
)</f>
        <v>M CHPS 2A</v>
      </c>
    </row>
    <row r="335" spans="1:8" x14ac:dyDescent="0.3">
      <c r="A335" s="1">
        <f t="shared" si="23"/>
        <v>46401</v>
      </c>
      <c r="B335" t="str">
        <f t="shared" si="20"/>
        <v>14:00</v>
      </c>
      <c r="C335" t="str">
        <f t="shared" si="21"/>
        <v>17:00</v>
      </c>
      <c r="D335" s="12" t="str" cm="1">
        <f t="array" ref="D335">_xlfn.LET(
    _xlpm.d, A335,
    _xlpm.debut, DATE(2026,8,1),
    _xlpm.m, DATEDIF(_xlpm.debut, _xlpm.d, "m"),
    _xlpm.col, 1 + _xlpm.m*3,
    _xlpm.dates, INDEX('Calendrier 2026-2027'!$C$13:$BC$43,,_xlpm.col),
    _xlpm.titres, INDEX('Calendrier 2026-2027'!$D$13:$BD$43,,_xlpm.col),
    _xlpm.r, _xlfn.XLOOKUP(_xlpm.d, _xlpm.dates, _xlpm.titres),
    IF(_xlpm.r=0,"",_xlpm.r)
)</f>
        <v>Examens</v>
      </c>
      <c r="E335">
        <f t="shared" si="22"/>
        <v>1</v>
      </c>
      <c r="F335" t="str">
        <f>_xlfn.XLOOKUP('Fiche formation'!$C$8,SitesFormations[Site de formation principal],SitesFormations[Mail pour assiduité],"")</f>
        <v>cfa-ensuplr-upvd@umontpellier.fr</v>
      </c>
      <c r="G335" t="s">
        <v>140</v>
      </c>
      <c r="H335" t="str">
        <f>_xlfn.TEXTJOIN(" ",TRUE,
'Fiche formation'!$C$18,
_xlfn.SWITCH('Fiche formation'!$C$18,"DNO","2A","DE AUDIO","3A",
_xlfn.SWITCH('Fiche formation'!$C$15,"DEUST","2A","DSCG","2A","MASTER","2A","BUT","3A","DCG","3A","LG","3A","LP","3A","INGE","3A",""))
)</f>
        <v>M CHPS 2A</v>
      </c>
    </row>
    <row r="336" spans="1:8" x14ac:dyDescent="0.3">
      <c r="A336" s="1">
        <f t="shared" si="23"/>
        <v>46402</v>
      </c>
      <c r="B336" t="str">
        <f t="shared" si="20"/>
        <v>08:00</v>
      </c>
      <c r="C336" t="str">
        <f t="shared" si="21"/>
        <v>12:00</v>
      </c>
      <c r="D336" s="12" t="str" cm="1">
        <f t="array" ref="D336">_xlfn.LET(
    _xlpm.d, A336,
    _xlpm.debut, DATE(2026,8,1),
    _xlpm.m, DATEDIF(_xlpm.debut, _xlpm.d, "m"),
    _xlpm.col, 1 + _xlpm.m*3,
    _xlpm.dates, INDEX('Calendrier 2026-2027'!$C$13:$BC$43,,_xlpm.col),
    _xlpm.titres, INDEX('Calendrier 2026-2027'!$D$13:$BD$43,,_xlpm.col),
    _xlpm.r, _xlfn.XLOOKUP(_xlpm.d, _xlpm.dates, _xlpm.titres),
    IF(_xlpm.r=0,"",_xlpm.r)
)</f>
        <v>Examens</v>
      </c>
      <c r="E336">
        <f t="shared" si="22"/>
        <v>1</v>
      </c>
      <c r="F336" t="str">
        <f>_xlfn.XLOOKUP('Fiche formation'!$C$8,SitesFormations[Site de formation principal],SitesFormations[Mail pour assiduité],"")</f>
        <v>cfa-ensuplr-upvd@umontpellier.fr</v>
      </c>
      <c r="G336" t="s">
        <v>140</v>
      </c>
      <c r="H336" t="str">
        <f>_xlfn.TEXTJOIN(" ",TRUE,
'Fiche formation'!$C$18,
_xlfn.SWITCH('Fiche formation'!$C$18,"DNO","2A","DE AUDIO","3A",
_xlfn.SWITCH('Fiche formation'!$C$15,"DEUST","2A","DSCG","2A","MASTER","2A","BUT","3A","DCG","3A","LG","3A","LP","3A","INGE","3A",""))
)</f>
        <v>M CHPS 2A</v>
      </c>
    </row>
    <row r="337" spans="1:8" x14ac:dyDescent="0.3">
      <c r="A337" s="1">
        <f t="shared" si="23"/>
        <v>46402</v>
      </c>
      <c r="B337" t="str">
        <f t="shared" si="20"/>
        <v>14:00</v>
      </c>
      <c r="C337" t="str">
        <f t="shared" si="21"/>
        <v>17:00</v>
      </c>
      <c r="D337" s="12" t="str" cm="1">
        <f t="array" ref="D337">_xlfn.LET(
    _xlpm.d, A337,
    _xlpm.debut, DATE(2026,8,1),
    _xlpm.m, DATEDIF(_xlpm.debut, _xlpm.d, "m"),
    _xlpm.col, 1 + _xlpm.m*3,
    _xlpm.dates, INDEX('Calendrier 2026-2027'!$C$13:$BC$43,,_xlpm.col),
    _xlpm.titres, INDEX('Calendrier 2026-2027'!$D$13:$BD$43,,_xlpm.col),
    _xlpm.r, _xlfn.XLOOKUP(_xlpm.d, _xlpm.dates, _xlpm.titres),
    IF(_xlpm.r=0,"",_xlpm.r)
)</f>
        <v>Examens</v>
      </c>
      <c r="E337">
        <f t="shared" si="22"/>
        <v>1</v>
      </c>
      <c r="F337" t="str">
        <f>_xlfn.XLOOKUP('Fiche formation'!$C$8,SitesFormations[Site de formation principal],SitesFormations[Mail pour assiduité],"")</f>
        <v>cfa-ensuplr-upvd@umontpellier.fr</v>
      </c>
      <c r="G337" t="s">
        <v>140</v>
      </c>
      <c r="H337" t="str">
        <f>_xlfn.TEXTJOIN(" ",TRUE,
'Fiche formation'!$C$18,
_xlfn.SWITCH('Fiche formation'!$C$18,"DNO","2A","DE AUDIO","3A",
_xlfn.SWITCH('Fiche formation'!$C$15,"DEUST","2A","DSCG","2A","MASTER","2A","BUT","3A","DCG","3A","LG","3A","LP","3A","INGE","3A",""))
)</f>
        <v>M CHPS 2A</v>
      </c>
    </row>
    <row r="338" spans="1:8" x14ac:dyDescent="0.3">
      <c r="A338" s="1">
        <f t="shared" si="23"/>
        <v>46403</v>
      </c>
      <c r="B338" t="str">
        <f t="shared" si="20"/>
        <v/>
      </c>
      <c r="C338" t="str">
        <f t="shared" si="21"/>
        <v/>
      </c>
      <c r="D338" s="12" t="str" cm="1">
        <f t="array" ref="D338">_xlfn.LET(
    _xlpm.d, A338,
    _xlpm.debut, DATE(2026,8,1),
    _xlpm.m, DATEDIF(_xlpm.debut, _xlpm.d, "m"),
    _xlpm.col, 1 + _xlpm.m*3,
    _xlpm.dates, INDEX('Calendrier 2026-2027'!$C$13:$BC$43,,_xlpm.col),
    _xlpm.titres, INDEX('Calendrier 2026-2027'!$D$13:$BD$43,,_xlpm.col),
    _xlpm.r, _xlfn.XLOOKUP(_xlpm.d, _xlpm.dates, _xlpm.titres),
    IF(_xlpm.r=0,"",_xlpm.r)
)</f>
        <v/>
      </c>
      <c r="E338" t="str">
        <f t="shared" si="22"/>
        <v/>
      </c>
      <c r="F338" t="str">
        <f>_xlfn.XLOOKUP('Fiche formation'!$C$8,SitesFormations[Site de formation principal],SitesFormations[Mail pour assiduité],"")</f>
        <v>cfa-ensuplr-upvd@umontpellier.fr</v>
      </c>
      <c r="G338" t="s">
        <v>140</v>
      </c>
      <c r="H338" t="str">
        <f>_xlfn.TEXTJOIN(" ",TRUE,
'Fiche formation'!$C$18,
_xlfn.SWITCH('Fiche formation'!$C$18,"DNO","2A","DE AUDIO","3A",
_xlfn.SWITCH('Fiche formation'!$C$15,"DEUST","2A","DSCG","2A","MASTER","2A","BUT","3A","DCG","3A","LG","3A","LP","3A","INGE","3A",""))
)</f>
        <v>M CHPS 2A</v>
      </c>
    </row>
    <row r="339" spans="1:8" x14ac:dyDescent="0.3">
      <c r="A339" s="1">
        <f t="shared" si="23"/>
        <v>46403</v>
      </c>
      <c r="B339" t="str">
        <f t="shared" si="20"/>
        <v/>
      </c>
      <c r="C339" t="str">
        <f t="shared" si="21"/>
        <v/>
      </c>
      <c r="D339" s="12" t="str" cm="1">
        <f t="array" ref="D339">_xlfn.LET(
    _xlpm.d, A339,
    _xlpm.debut, DATE(2026,8,1),
    _xlpm.m, DATEDIF(_xlpm.debut, _xlpm.d, "m"),
    _xlpm.col, 1 + _xlpm.m*3,
    _xlpm.dates, INDEX('Calendrier 2026-2027'!$C$13:$BC$43,,_xlpm.col),
    _xlpm.titres, INDEX('Calendrier 2026-2027'!$D$13:$BD$43,,_xlpm.col),
    _xlpm.r, _xlfn.XLOOKUP(_xlpm.d, _xlpm.dates, _xlpm.titres),
    IF(_xlpm.r=0,"",_xlpm.r)
)</f>
        <v/>
      </c>
      <c r="E339" t="str">
        <f t="shared" si="22"/>
        <v/>
      </c>
      <c r="F339" t="str">
        <f>_xlfn.XLOOKUP('Fiche formation'!$C$8,SitesFormations[Site de formation principal],SitesFormations[Mail pour assiduité],"")</f>
        <v>cfa-ensuplr-upvd@umontpellier.fr</v>
      </c>
      <c r="G339" t="s">
        <v>140</v>
      </c>
      <c r="H339" t="str">
        <f>_xlfn.TEXTJOIN(" ",TRUE,
'Fiche formation'!$C$18,
_xlfn.SWITCH('Fiche formation'!$C$18,"DNO","2A","DE AUDIO","3A",
_xlfn.SWITCH('Fiche formation'!$C$15,"DEUST","2A","DSCG","2A","MASTER","2A","BUT","3A","DCG","3A","LG","3A","LP","3A","INGE","3A",""))
)</f>
        <v>M CHPS 2A</v>
      </c>
    </row>
    <row r="340" spans="1:8" x14ac:dyDescent="0.3">
      <c r="A340" s="1">
        <f t="shared" si="23"/>
        <v>46404</v>
      </c>
      <c r="B340" t="str">
        <f t="shared" si="20"/>
        <v/>
      </c>
      <c r="C340" t="str">
        <f t="shared" si="21"/>
        <v/>
      </c>
      <c r="D340" s="12" t="str" cm="1">
        <f t="array" ref="D340">_xlfn.LET(
    _xlpm.d, A340,
    _xlpm.debut, DATE(2026,8,1),
    _xlpm.m, DATEDIF(_xlpm.debut, _xlpm.d, "m"),
    _xlpm.col, 1 + _xlpm.m*3,
    _xlpm.dates, INDEX('Calendrier 2026-2027'!$C$13:$BC$43,,_xlpm.col),
    _xlpm.titres, INDEX('Calendrier 2026-2027'!$D$13:$BD$43,,_xlpm.col),
    _xlpm.r, _xlfn.XLOOKUP(_xlpm.d, _xlpm.dates, _xlpm.titres),
    IF(_xlpm.r=0,"",_xlpm.r)
)</f>
        <v/>
      </c>
      <c r="E340" t="str">
        <f t="shared" si="22"/>
        <v/>
      </c>
      <c r="F340" t="str">
        <f>_xlfn.XLOOKUP('Fiche formation'!$C$8,SitesFormations[Site de formation principal],SitesFormations[Mail pour assiduité],"")</f>
        <v>cfa-ensuplr-upvd@umontpellier.fr</v>
      </c>
      <c r="G340" t="s">
        <v>140</v>
      </c>
      <c r="H340" t="str">
        <f>_xlfn.TEXTJOIN(" ",TRUE,
'Fiche formation'!$C$18,
_xlfn.SWITCH('Fiche formation'!$C$18,"DNO","2A","DE AUDIO","3A",
_xlfn.SWITCH('Fiche formation'!$C$15,"DEUST","2A","DSCG","2A","MASTER","2A","BUT","3A","DCG","3A","LG","3A","LP","3A","INGE","3A",""))
)</f>
        <v>M CHPS 2A</v>
      </c>
    </row>
    <row r="341" spans="1:8" x14ac:dyDescent="0.3">
      <c r="A341" s="1">
        <f t="shared" si="23"/>
        <v>46404</v>
      </c>
      <c r="B341" t="str">
        <f t="shared" si="20"/>
        <v/>
      </c>
      <c r="C341" t="str">
        <f t="shared" si="21"/>
        <v/>
      </c>
      <c r="D341" s="12" t="str" cm="1">
        <f t="array" ref="D341">_xlfn.LET(
    _xlpm.d, A341,
    _xlpm.debut, DATE(2026,8,1),
    _xlpm.m, DATEDIF(_xlpm.debut, _xlpm.d, "m"),
    _xlpm.col, 1 + _xlpm.m*3,
    _xlpm.dates, INDEX('Calendrier 2026-2027'!$C$13:$BC$43,,_xlpm.col),
    _xlpm.titres, INDEX('Calendrier 2026-2027'!$D$13:$BD$43,,_xlpm.col),
    _xlpm.r, _xlfn.XLOOKUP(_xlpm.d, _xlpm.dates, _xlpm.titres),
    IF(_xlpm.r=0,"",_xlpm.r)
)</f>
        <v/>
      </c>
      <c r="E341" t="str">
        <f t="shared" si="22"/>
        <v/>
      </c>
      <c r="F341" t="str">
        <f>_xlfn.XLOOKUP('Fiche formation'!$C$8,SitesFormations[Site de formation principal],SitesFormations[Mail pour assiduité],"")</f>
        <v>cfa-ensuplr-upvd@umontpellier.fr</v>
      </c>
      <c r="G341" t="s">
        <v>140</v>
      </c>
      <c r="H341" t="str">
        <f>_xlfn.TEXTJOIN(" ",TRUE,
'Fiche formation'!$C$18,
_xlfn.SWITCH('Fiche formation'!$C$18,"DNO","2A","DE AUDIO","3A",
_xlfn.SWITCH('Fiche formation'!$C$15,"DEUST","2A","DSCG","2A","MASTER","2A","BUT","3A","DCG","3A","LG","3A","LP","3A","INGE","3A",""))
)</f>
        <v>M CHPS 2A</v>
      </c>
    </row>
    <row r="342" spans="1:8" x14ac:dyDescent="0.3">
      <c r="A342" s="1">
        <f t="shared" si="23"/>
        <v>46405</v>
      </c>
      <c r="B342" t="str">
        <f t="shared" si="20"/>
        <v>08:00</v>
      </c>
      <c r="C342" t="str">
        <f t="shared" si="21"/>
        <v>12:00</v>
      </c>
      <c r="D342" s="12" t="str" cm="1">
        <f t="array" ref="D342">_xlfn.LET(
    _xlpm.d, A342,
    _xlpm.debut, DATE(2026,8,1),
    _xlpm.m, DATEDIF(_xlpm.debut, _xlpm.d, "m"),
    _xlpm.col, 1 + _xlpm.m*3,
    _xlpm.dates, INDEX('Calendrier 2026-2027'!$C$13:$BC$43,,_xlpm.col),
    _xlpm.titres, INDEX('Calendrier 2026-2027'!$D$13:$BD$43,,_xlpm.col),
    _xlpm.r, _xlfn.XLOOKUP(_xlpm.d, _xlpm.dates, _xlpm.titres),
    IF(_xlpm.r=0,"",_xlpm.r)
)</f>
        <v>Entreprise</v>
      </c>
      <c r="E342">
        <f t="shared" si="22"/>
        <v>0</v>
      </c>
      <c r="F342" t="str">
        <f>_xlfn.XLOOKUP('Fiche formation'!$C$8,SitesFormations[Site de formation principal],SitesFormations[Mail pour assiduité],"")</f>
        <v>cfa-ensuplr-upvd@umontpellier.fr</v>
      </c>
      <c r="G342" t="s">
        <v>140</v>
      </c>
      <c r="H342" t="str">
        <f>_xlfn.TEXTJOIN(" ",TRUE,
'Fiche formation'!$C$18,
_xlfn.SWITCH('Fiche formation'!$C$18,"DNO","2A","DE AUDIO","3A",
_xlfn.SWITCH('Fiche formation'!$C$15,"DEUST","2A","DSCG","2A","MASTER","2A","BUT","3A","DCG","3A","LG","3A","LP","3A","INGE","3A",""))
)</f>
        <v>M CHPS 2A</v>
      </c>
    </row>
    <row r="343" spans="1:8" x14ac:dyDescent="0.3">
      <c r="A343" s="1">
        <f t="shared" si="23"/>
        <v>46405</v>
      </c>
      <c r="B343" t="str">
        <f t="shared" si="20"/>
        <v>14:00</v>
      </c>
      <c r="C343" t="str">
        <f t="shared" si="21"/>
        <v>17:00</v>
      </c>
      <c r="D343" s="12" t="str" cm="1">
        <f t="array" ref="D343">_xlfn.LET(
    _xlpm.d, A343,
    _xlpm.debut, DATE(2026,8,1),
    _xlpm.m, DATEDIF(_xlpm.debut, _xlpm.d, "m"),
    _xlpm.col, 1 + _xlpm.m*3,
    _xlpm.dates, INDEX('Calendrier 2026-2027'!$C$13:$BC$43,,_xlpm.col),
    _xlpm.titres, INDEX('Calendrier 2026-2027'!$D$13:$BD$43,,_xlpm.col),
    _xlpm.r, _xlfn.XLOOKUP(_xlpm.d, _xlpm.dates, _xlpm.titres),
    IF(_xlpm.r=0,"",_xlpm.r)
)</f>
        <v>Entreprise</v>
      </c>
      <c r="E343">
        <f t="shared" si="22"/>
        <v>0</v>
      </c>
      <c r="F343" t="str">
        <f>_xlfn.XLOOKUP('Fiche formation'!$C$8,SitesFormations[Site de formation principal],SitesFormations[Mail pour assiduité],"")</f>
        <v>cfa-ensuplr-upvd@umontpellier.fr</v>
      </c>
      <c r="G343" t="s">
        <v>140</v>
      </c>
      <c r="H343" t="str">
        <f>_xlfn.TEXTJOIN(" ",TRUE,
'Fiche formation'!$C$18,
_xlfn.SWITCH('Fiche formation'!$C$18,"DNO","2A","DE AUDIO","3A",
_xlfn.SWITCH('Fiche formation'!$C$15,"DEUST","2A","DSCG","2A","MASTER","2A","BUT","3A","DCG","3A","LG","3A","LP","3A","INGE","3A",""))
)</f>
        <v>M CHPS 2A</v>
      </c>
    </row>
    <row r="344" spans="1:8" x14ac:dyDescent="0.3">
      <c r="A344" s="1">
        <f t="shared" si="23"/>
        <v>46406</v>
      </c>
      <c r="B344" t="str">
        <f t="shared" si="20"/>
        <v>08:00</v>
      </c>
      <c r="C344" t="str">
        <f t="shared" si="21"/>
        <v>12:00</v>
      </c>
      <c r="D344" s="12" t="str" cm="1">
        <f t="array" ref="D344">_xlfn.LET(
    _xlpm.d, A344,
    _xlpm.debut, DATE(2026,8,1),
    _xlpm.m, DATEDIF(_xlpm.debut, _xlpm.d, "m"),
    _xlpm.col, 1 + _xlpm.m*3,
    _xlpm.dates, INDEX('Calendrier 2026-2027'!$C$13:$BC$43,,_xlpm.col),
    _xlpm.titres, INDEX('Calendrier 2026-2027'!$D$13:$BD$43,,_xlpm.col),
    _xlpm.r, _xlfn.XLOOKUP(_xlpm.d, _xlpm.dates, _xlpm.titres),
    IF(_xlpm.r=0,"",_xlpm.r)
)</f>
        <v>Entreprise</v>
      </c>
      <c r="E344">
        <f t="shared" si="22"/>
        <v>0</v>
      </c>
      <c r="F344" t="str">
        <f>_xlfn.XLOOKUP('Fiche formation'!$C$8,SitesFormations[Site de formation principal],SitesFormations[Mail pour assiduité],"")</f>
        <v>cfa-ensuplr-upvd@umontpellier.fr</v>
      </c>
      <c r="G344" t="s">
        <v>140</v>
      </c>
      <c r="H344" t="str">
        <f>_xlfn.TEXTJOIN(" ",TRUE,
'Fiche formation'!$C$18,
_xlfn.SWITCH('Fiche formation'!$C$18,"DNO","2A","DE AUDIO","3A",
_xlfn.SWITCH('Fiche formation'!$C$15,"DEUST","2A","DSCG","2A","MASTER","2A","BUT","3A","DCG","3A","LG","3A","LP","3A","INGE","3A",""))
)</f>
        <v>M CHPS 2A</v>
      </c>
    </row>
    <row r="345" spans="1:8" x14ac:dyDescent="0.3">
      <c r="A345" s="1">
        <f t="shared" si="23"/>
        <v>46406</v>
      </c>
      <c r="B345" t="str">
        <f t="shared" si="20"/>
        <v>14:00</v>
      </c>
      <c r="C345" t="str">
        <f t="shared" si="21"/>
        <v>17:00</v>
      </c>
      <c r="D345" s="12" t="str" cm="1">
        <f t="array" ref="D345">_xlfn.LET(
    _xlpm.d, A345,
    _xlpm.debut, DATE(2026,8,1),
    _xlpm.m, DATEDIF(_xlpm.debut, _xlpm.d, "m"),
    _xlpm.col, 1 + _xlpm.m*3,
    _xlpm.dates, INDEX('Calendrier 2026-2027'!$C$13:$BC$43,,_xlpm.col),
    _xlpm.titres, INDEX('Calendrier 2026-2027'!$D$13:$BD$43,,_xlpm.col),
    _xlpm.r, _xlfn.XLOOKUP(_xlpm.d, _xlpm.dates, _xlpm.titres),
    IF(_xlpm.r=0,"",_xlpm.r)
)</f>
        <v>Entreprise</v>
      </c>
      <c r="E345">
        <f t="shared" si="22"/>
        <v>0</v>
      </c>
      <c r="F345" t="str">
        <f>_xlfn.XLOOKUP('Fiche formation'!$C$8,SitesFormations[Site de formation principal],SitesFormations[Mail pour assiduité],"")</f>
        <v>cfa-ensuplr-upvd@umontpellier.fr</v>
      </c>
      <c r="G345" t="s">
        <v>140</v>
      </c>
      <c r="H345" t="str">
        <f>_xlfn.TEXTJOIN(" ",TRUE,
'Fiche formation'!$C$18,
_xlfn.SWITCH('Fiche formation'!$C$18,"DNO","2A","DE AUDIO","3A",
_xlfn.SWITCH('Fiche formation'!$C$15,"DEUST","2A","DSCG","2A","MASTER","2A","BUT","3A","DCG","3A","LG","3A","LP","3A","INGE","3A",""))
)</f>
        <v>M CHPS 2A</v>
      </c>
    </row>
    <row r="346" spans="1:8" x14ac:dyDescent="0.3">
      <c r="A346" s="1">
        <f t="shared" si="23"/>
        <v>46407</v>
      </c>
      <c r="B346" t="str">
        <f t="shared" si="20"/>
        <v>08:00</v>
      </c>
      <c r="C346" t="str">
        <f t="shared" si="21"/>
        <v>12:00</v>
      </c>
      <c r="D346" s="12" t="str" cm="1">
        <f t="array" ref="D346">_xlfn.LET(
    _xlpm.d, A346,
    _xlpm.debut, DATE(2026,8,1),
    _xlpm.m, DATEDIF(_xlpm.debut, _xlpm.d, "m"),
    _xlpm.col, 1 + _xlpm.m*3,
    _xlpm.dates, INDEX('Calendrier 2026-2027'!$C$13:$BC$43,,_xlpm.col),
    _xlpm.titres, INDEX('Calendrier 2026-2027'!$D$13:$BD$43,,_xlpm.col),
    _xlpm.r, _xlfn.XLOOKUP(_xlpm.d, _xlpm.dates, _xlpm.titres),
    IF(_xlpm.r=0,"",_xlpm.r)
)</f>
        <v>Entreprise</v>
      </c>
      <c r="E346">
        <f t="shared" si="22"/>
        <v>0</v>
      </c>
      <c r="F346" t="str">
        <f>_xlfn.XLOOKUP('Fiche formation'!$C$8,SitesFormations[Site de formation principal],SitesFormations[Mail pour assiduité],"")</f>
        <v>cfa-ensuplr-upvd@umontpellier.fr</v>
      </c>
      <c r="G346" t="s">
        <v>140</v>
      </c>
      <c r="H346" t="str">
        <f>_xlfn.TEXTJOIN(" ",TRUE,
'Fiche formation'!$C$18,
_xlfn.SWITCH('Fiche formation'!$C$18,"DNO","2A","DE AUDIO","3A",
_xlfn.SWITCH('Fiche formation'!$C$15,"DEUST","2A","DSCG","2A","MASTER","2A","BUT","3A","DCG","3A","LG","3A","LP","3A","INGE","3A",""))
)</f>
        <v>M CHPS 2A</v>
      </c>
    </row>
    <row r="347" spans="1:8" x14ac:dyDescent="0.3">
      <c r="A347" s="1">
        <f t="shared" si="23"/>
        <v>46407</v>
      </c>
      <c r="B347" t="str">
        <f t="shared" si="20"/>
        <v>14:00</v>
      </c>
      <c r="C347" t="str">
        <f t="shared" si="21"/>
        <v>17:00</v>
      </c>
      <c r="D347" s="12" t="str" cm="1">
        <f t="array" ref="D347">_xlfn.LET(
    _xlpm.d, A347,
    _xlpm.debut, DATE(2026,8,1),
    _xlpm.m, DATEDIF(_xlpm.debut, _xlpm.d, "m"),
    _xlpm.col, 1 + _xlpm.m*3,
    _xlpm.dates, INDEX('Calendrier 2026-2027'!$C$13:$BC$43,,_xlpm.col),
    _xlpm.titres, INDEX('Calendrier 2026-2027'!$D$13:$BD$43,,_xlpm.col),
    _xlpm.r, _xlfn.XLOOKUP(_xlpm.d, _xlpm.dates, _xlpm.titres),
    IF(_xlpm.r=0,"",_xlpm.r)
)</f>
        <v>Entreprise</v>
      </c>
      <c r="E347">
        <f t="shared" si="22"/>
        <v>0</v>
      </c>
      <c r="F347" t="str">
        <f>_xlfn.XLOOKUP('Fiche formation'!$C$8,SitesFormations[Site de formation principal],SitesFormations[Mail pour assiduité],"")</f>
        <v>cfa-ensuplr-upvd@umontpellier.fr</v>
      </c>
      <c r="G347" t="s">
        <v>140</v>
      </c>
      <c r="H347" t="str">
        <f>_xlfn.TEXTJOIN(" ",TRUE,
'Fiche formation'!$C$18,
_xlfn.SWITCH('Fiche formation'!$C$18,"DNO","2A","DE AUDIO","3A",
_xlfn.SWITCH('Fiche formation'!$C$15,"DEUST","2A","DSCG","2A","MASTER","2A","BUT","3A","DCG","3A","LG","3A","LP","3A","INGE","3A",""))
)</f>
        <v>M CHPS 2A</v>
      </c>
    </row>
    <row r="348" spans="1:8" x14ac:dyDescent="0.3">
      <c r="A348" s="1">
        <f t="shared" si="23"/>
        <v>46408</v>
      </c>
      <c r="B348" t="str">
        <f t="shared" si="20"/>
        <v>08:00</v>
      </c>
      <c r="C348" t="str">
        <f t="shared" si="21"/>
        <v>12:00</v>
      </c>
      <c r="D348" s="12" t="str" cm="1">
        <f t="array" ref="D348">_xlfn.LET(
    _xlpm.d, A348,
    _xlpm.debut, DATE(2026,8,1),
    _xlpm.m, DATEDIF(_xlpm.debut, _xlpm.d, "m"),
    _xlpm.col, 1 + _xlpm.m*3,
    _xlpm.dates, INDEX('Calendrier 2026-2027'!$C$13:$BC$43,,_xlpm.col),
    _xlpm.titres, INDEX('Calendrier 2026-2027'!$D$13:$BD$43,,_xlpm.col),
    _xlpm.r, _xlfn.XLOOKUP(_xlpm.d, _xlpm.dates, _xlpm.titres),
    IF(_xlpm.r=0,"",_xlpm.r)
)</f>
        <v>Entreprise</v>
      </c>
      <c r="E348">
        <f t="shared" si="22"/>
        <v>0</v>
      </c>
      <c r="F348" t="str">
        <f>_xlfn.XLOOKUP('Fiche formation'!$C$8,SitesFormations[Site de formation principal],SitesFormations[Mail pour assiduité],"")</f>
        <v>cfa-ensuplr-upvd@umontpellier.fr</v>
      </c>
      <c r="G348" t="s">
        <v>140</v>
      </c>
      <c r="H348" t="str">
        <f>_xlfn.TEXTJOIN(" ",TRUE,
'Fiche formation'!$C$18,
_xlfn.SWITCH('Fiche formation'!$C$18,"DNO","2A","DE AUDIO","3A",
_xlfn.SWITCH('Fiche formation'!$C$15,"DEUST","2A","DSCG","2A","MASTER","2A","BUT","3A","DCG","3A","LG","3A","LP","3A","INGE","3A",""))
)</f>
        <v>M CHPS 2A</v>
      </c>
    </row>
    <row r="349" spans="1:8" x14ac:dyDescent="0.3">
      <c r="A349" s="1">
        <f t="shared" si="23"/>
        <v>46408</v>
      </c>
      <c r="B349" t="str">
        <f t="shared" si="20"/>
        <v>14:00</v>
      </c>
      <c r="C349" t="str">
        <f t="shared" si="21"/>
        <v>17:00</v>
      </c>
      <c r="D349" s="12" t="str" cm="1">
        <f t="array" ref="D349">_xlfn.LET(
    _xlpm.d, A349,
    _xlpm.debut, DATE(2026,8,1),
    _xlpm.m, DATEDIF(_xlpm.debut, _xlpm.d, "m"),
    _xlpm.col, 1 + _xlpm.m*3,
    _xlpm.dates, INDEX('Calendrier 2026-2027'!$C$13:$BC$43,,_xlpm.col),
    _xlpm.titres, INDEX('Calendrier 2026-2027'!$D$13:$BD$43,,_xlpm.col),
    _xlpm.r, _xlfn.XLOOKUP(_xlpm.d, _xlpm.dates, _xlpm.titres),
    IF(_xlpm.r=0,"",_xlpm.r)
)</f>
        <v>Entreprise</v>
      </c>
      <c r="E349">
        <f t="shared" si="22"/>
        <v>0</v>
      </c>
      <c r="F349" t="str">
        <f>_xlfn.XLOOKUP('Fiche formation'!$C$8,SitesFormations[Site de formation principal],SitesFormations[Mail pour assiduité],"")</f>
        <v>cfa-ensuplr-upvd@umontpellier.fr</v>
      </c>
      <c r="G349" t="s">
        <v>140</v>
      </c>
      <c r="H349" t="str">
        <f>_xlfn.TEXTJOIN(" ",TRUE,
'Fiche formation'!$C$18,
_xlfn.SWITCH('Fiche formation'!$C$18,"DNO","2A","DE AUDIO","3A",
_xlfn.SWITCH('Fiche formation'!$C$15,"DEUST","2A","DSCG","2A","MASTER","2A","BUT","3A","DCG","3A","LG","3A","LP","3A","INGE","3A",""))
)</f>
        <v>M CHPS 2A</v>
      </c>
    </row>
    <row r="350" spans="1:8" x14ac:dyDescent="0.3">
      <c r="A350" s="1">
        <f t="shared" si="23"/>
        <v>46409</v>
      </c>
      <c r="B350" t="str">
        <f t="shared" si="20"/>
        <v>08:00</v>
      </c>
      <c r="C350" t="str">
        <f t="shared" si="21"/>
        <v>12:00</v>
      </c>
      <c r="D350" s="12" t="str" cm="1">
        <f t="array" ref="D350">_xlfn.LET(
    _xlpm.d, A350,
    _xlpm.debut, DATE(2026,8,1),
    _xlpm.m, DATEDIF(_xlpm.debut, _xlpm.d, "m"),
    _xlpm.col, 1 + _xlpm.m*3,
    _xlpm.dates, INDEX('Calendrier 2026-2027'!$C$13:$BC$43,,_xlpm.col),
    _xlpm.titres, INDEX('Calendrier 2026-2027'!$D$13:$BD$43,,_xlpm.col),
    _xlpm.r, _xlfn.XLOOKUP(_xlpm.d, _xlpm.dates, _xlpm.titres),
    IF(_xlpm.r=0,"",_xlpm.r)
)</f>
        <v>Entreprise</v>
      </c>
      <c r="E350">
        <f t="shared" si="22"/>
        <v>0</v>
      </c>
      <c r="F350" t="str">
        <f>_xlfn.XLOOKUP('Fiche formation'!$C$8,SitesFormations[Site de formation principal],SitesFormations[Mail pour assiduité],"")</f>
        <v>cfa-ensuplr-upvd@umontpellier.fr</v>
      </c>
      <c r="G350" t="s">
        <v>140</v>
      </c>
      <c r="H350" t="str">
        <f>_xlfn.TEXTJOIN(" ",TRUE,
'Fiche formation'!$C$18,
_xlfn.SWITCH('Fiche formation'!$C$18,"DNO","2A","DE AUDIO","3A",
_xlfn.SWITCH('Fiche formation'!$C$15,"DEUST","2A","DSCG","2A","MASTER","2A","BUT","3A","DCG","3A","LG","3A","LP","3A","INGE","3A",""))
)</f>
        <v>M CHPS 2A</v>
      </c>
    </row>
    <row r="351" spans="1:8" x14ac:dyDescent="0.3">
      <c r="A351" s="1">
        <f t="shared" si="23"/>
        <v>46409</v>
      </c>
      <c r="B351" t="str">
        <f t="shared" si="20"/>
        <v>14:00</v>
      </c>
      <c r="C351" t="str">
        <f t="shared" si="21"/>
        <v>17:00</v>
      </c>
      <c r="D351" s="12" t="str" cm="1">
        <f t="array" ref="D351">_xlfn.LET(
    _xlpm.d, A351,
    _xlpm.debut, DATE(2026,8,1),
    _xlpm.m, DATEDIF(_xlpm.debut, _xlpm.d, "m"),
    _xlpm.col, 1 + _xlpm.m*3,
    _xlpm.dates, INDEX('Calendrier 2026-2027'!$C$13:$BC$43,,_xlpm.col),
    _xlpm.titres, INDEX('Calendrier 2026-2027'!$D$13:$BD$43,,_xlpm.col),
    _xlpm.r, _xlfn.XLOOKUP(_xlpm.d, _xlpm.dates, _xlpm.titres),
    IF(_xlpm.r=0,"",_xlpm.r)
)</f>
        <v>Entreprise</v>
      </c>
      <c r="E351">
        <f t="shared" si="22"/>
        <v>0</v>
      </c>
      <c r="F351" t="str">
        <f>_xlfn.XLOOKUP('Fiche formation'!$C$8,SitesFormations[Site de formation principal],SitesFormations[Mail pour assiduité],"")</f>
        <v>cfa-ensuplr-upvd@umontpellier.fr</v>
      </c>
      <c r="G351" t="s">
        <v>140</v>
      </c>
      <c r="H351" t="str">
        <f>_xlfn.TEXTJOIN(" ",TRUE,
'Fiche formation'!$C$18,
_xlfn.SWITCH('Fiche formation'!$C$18,"DNO","2A","DE AUDIO","3A",
_xlfn.SWITCH('Fiche formation'!$C$15,"DEUST","2A","DSCG","2A","MASTER","2A","BUT","3A","DCG","3A","LG","3A","LP","3A","INGE","3A",""))
)</f>
        <v>M CHPS 2A</v>
      </c>
    </row>
    <row r="352" spans="1:8" x14ac:dyDescent="0.3">
      <c r="A352" s="1">
        <f t="shared" si="23"/>
        <v>46410</v>
      </c>
      <c r="B352" t="str">
        <f t="shared" si="20"/>
        <v/>
      </c>
      <c r="C352" t="str">
        <f t="shared" si="21"/>
        <v/>
      </c>
      <c r="D352" s="12" t="str" cm="1">
        <f t="array" ref="D352">_xlfn.LET(
    _xlpm.d, A352,
    _xlpm.debut, DATE(2026,8,1),
    _xlpm.m, DATEDIF(_xlpm.debut, _xlpm.d, "m"),
    _xlpm.col, 1 + _xlpm.m*3,
    _xlpm.dates, INDEX('Calendrier 2026-2027'!$C$13:$BC$43,,_xlpm.col),
    _xlpm.titres, INDEX('Calendrier 2026-2027'!$D$13:$BD$43,,_xlpm.col),
    _xlpm.r, _xlfn.XLOOKUP(_xlpm.d, _xlpm.dates, _xlpm.titres),
    IF(_xlpm.r=0,"",_xlpm.r)
)</f>
        <v/>
      </c>
      <c r="E352" t="str">
        <f t="shared" si="22"/>
        <v/>
      </c>
      <c r="F352" t="str">
        <f>_xlfn.XLOOKUP('Fiche formation'!$C$8,SitesFormations[Site de formation principal],SitesFormations[Mail pour assiduité],"")</f>
        <v>cfa-ensuplr-upvd@umontpellier.fr</v>
      </c>
      <c r="G352" t="s">
        <v>140</v>
      </c>
      <c r="H352" t="str">
        <f>_xlfn.TEXTJOIN(" ",TRUE,
'Fiche formation'!$C$18,
_xlfn.SWITCH('Fiche formation'!$C$18,"DNO","2A","DE AUDIO","3A",
_xlfn.SWITCH('Fiche formation'!$C$15,"DEUST","2A","DSCG","2A","MASTER","2A","BUT","3A","DCG","3A","LG","3A","LP","3A","INGE","3A",""))
)</f>
        <v>M CHPS 2A</v>
      </c>
    </row>
    <row r="353" spans="1:8" x14ac:dyDescent="0.3">
      <c r="A353" s="1">
        <f t="shared" si="23"/>
        <v>46410</v>
      </c>
      <c r="B353" t="str">
        <f t="shared" si="20"/>
        <v/>
      </c>
      <c r="C353" t="str">
        <f t="shared" si="21"/>
        <v/>
      </c>
      <c r="D353" s="12" t="str" cm="1">
        <f t="array" ref="D353">_xlfn.LET(
    _xlpm.d, A353,
    _xlpm.debut, DATE(2026,8,1),
    _xlpm.m, DATEDIF(_xlpm.debut, _xlpm.d, "m"),
    _xlpm.col, 1 + _xlpm.m*3,
    _xlpm.dates, INDEX('Calendrier 2026-2027'!$C$13:$BC$43,,_xlpm.col),
    _xlpm.titres, INDEX('Calendrier 2026-2027'!$D$13:$BD$43,,_xlpm.col),
    _xlpm.r, _xlfn.XLOOKUP(_xlpm.d, _xlpm.dates, _xlpm.titres),
    IF(_xlpm.r=0,"",_xlpm.r)
)</f>
        <v/>
      </c>
      <c r="E353" t="str">
        <f t="shared" si="22"/>
        <v/>
      </c>
      <c r="F353" t="str">
        <f>_xlfn.XLOOKUP('Fiche formation'!$C$8,SitesFormations[Site de formation principal],SitesFormations[Mail pour assiduité],"")</f>
        <v>cfa-ensuplr-upvd@umontpellier.fr</v>
      </c>
      <c r="G353" t="s">
        <v>140</v>
      </c>
      <c r="H353" t="str">
        <f>_xlfn.TEXTJOIN(" ",TRUE,
'Fiche formation'!$C$18,
_xlfn.SWITCH('Fiche formation'!$C$18,"DNO","2A","DE AUDIO","3A",
_xlfn.SWITCH('Fiche formation'!$C$15,"DEUST","2A","DSCG","2A","MASTER","2A","BUT","3A","DCG","3A","LG","3A","LP","3A","INGE","3A",""))
)</f>
        <v>M CHPS 2A</v>
      </c>
    </row>
    <row r="354" spans="1:8" x14ac:dyDescent="0.3">
      <c r="A354" s="1">
        <f t="shared" si="23"/>
        <v>46411</v>
      </c>
      <c r="B354" t="str">
        <f t="shared" si="20"/>
        <v/>
      </c>
      <c r="C354" t="str">
        <f t="shared" si="21"/>
        <v/>
      </c>
      <c r="D354" s="12" t="str" cm="1">
        <f t="array" ref="D354">_xlfn.LET(
    _xlpm.d, A354,
    _xlpm.debut, DATE(2026,8,1),
    _xlpm.m, DATEDIF(_xlpm.debut, _xlpm.d, "m"),
    _xlpm.col, 1 + _xlpm.m*3,
    _xlpm.dates, INDEX('Calendrier 2026-2027'!$C$13:$BC$43,,_xlpm.col),
    _xlpm.titres, INDEX('Calendrier 2026-2027'!$D$13:$BD$43,,_xlpm.col),
    _xlpm.r, _xlfn.XLOOKUP(_xlpm.d, _xlpm.dates, _xlpm.titres),
    IF(_xlpm.r=0,"",_xlpm.r)
)</f>
        <v/>
      </c>
      <c r="E354" t="str">
        <f t="shared" si="22"/>
        <v/>
      </c>
      <c r="F354" t="str">
        <f>_xlfn.XLOOKUP('Fiche formation'!$C$8,SitesFormations[Site de formation principal],SitesFormations[Mail pour assiduité],"")</f>
        <v>cfa-ensuplr-upvd@umontpellier.fr</v>
      </c>
      <c r="G354" t="s">
        <v>140</v>
      </c>
      <c r="H354" t="str">
        <f>_xlfn.TEXTJOIN(" ",TRUE,
'Fiche formation'!$C$18,
_xlfn.SWITCH('Fiche formation'!$C$18,"DNO","2A","DE AUDIO","3A",
_xlfn.SWITCH('Fiche formation'!$C$15,"DEUST","2A","DSCG","2A","MASTER","2A","BUT","3A","DCG","3A","LG","3A","LP","3A","INGE","3A",""))
)</f>
        <v>M CHPS 2A</v>
      </c>
    </row>
    <row r="355" spans="1:8" x14ac:dyDescent="0.3">
      <c r="A355" s="1">
        <f t="shared" si="23"/>
        <v>46411</v>
      </c>
      <c r="B355" t="str">
        <f t="shared" si="20"/>
        <v/>
      </c>
      <c r="C355" t="str">
        <f t="shared" si="21"/>
        <v/>
      </c>
      <c r="D355" s="12" t="str" cm="1">
        <f t="array" ref="D355">_xlfn.LET(
    _xlpm.d, A355,
    _xlpm.debut, DATE(2026,8,1),
    _xlpm.m, DATEDIF(_xlpm.debut, _xlpm.d, "m"),
    _xlpm.col, 1 + _xlpm.m*3,
    _xlpm.dates, INDEX('Calendrier 2026-2027'!$C$13:$BC$43,,_xlpm.col),
    _xlpm.titres, INDEX('Calendrier 2026-2027'!$D$13:$BD$43,,_xlpm.col),
    _xlpm.r, _xlfn.XLOOKUP(_xlpm.d, _xlpm.dates, _xlpm.titres),
    IF(_xlpm.r=0,"",_xlpm.r)
)</f>
        <v/>
      </c>
      <c r="E355" t="str">
        <f t="shared" si="22"/>
        <v/>
      </c>
      <c r="F355" t="str">
        <f>_xlfn.XLOOKUP('Fiche formation'!$C$8,SitesFormations[Site de formation principal],SitesFormations[Mail pour assiduité],"")</f>
        <v>cfa-ensuplr-upvd@umontpellier.fr</v>
      </c>
      <c r="G355" t="s">
        <v>140</v>
      </c>
      <c r="H355" t="str">
        <f>_xlfn.TEXTJOIN(" ",TRUE,
'Fiche formation'!$C$18,
_xlfn.SWITCH('Fiche formation'!$C$18,"DNO","2A","DE AUDIO","3A",
_xlfn.SWITCH('Fiche formation'!$C$15,"DEUST","2A","DSCG","2A","MASTER","2A","BUT","3A","DCG","3A","LG","3A","LP","3A","INGE","3A",""))
)</f>
        <v>M CHPS 2A</v>
      </c>
    </row>
    <row r="356" spans="1:8" x14ac:dyDescent="0.3">
      <c r="A356" s="1">
        <f t="shared" si="23"/>
        <v>46412</v>
      </c>
      <c r="B356" t="str">
        <f t="shared" si="20"/>
        <v>08:00</v>
      </c>
      <c r="C356" t="str">
        <f t="shared" si="21"/>
        <v>12:00</v>
      </c>
      <c r="D356" s="12" t="str" cm="1">
        <f t="array" ref="D356">_xlfn.LET(
    _xlpm.d, A356,
    _xlpm.debut, DATE(2026,8,1),
    _xlpm.m, DATEDIF(_xlpm.debut, _xlpm.d, "m"),
    _xlpm.col, 1 + _xlpm.m*3,
    _xlpm.dates, INDEX('Calendrier 2026-2027'!$C$13:$BC$43,,_xlpm.col),
    _xlpm.titres, INDEX('Calendrier 2026-2027'!$D$13:$BD$43,,_xlpm.col),
    _xlpm.r, _xlfn.XLOOKUP(_xlpm.d, _xlpm.dates, _xlpm.titres),
    IF(_xlpm.r=0,"",_xlpm.r)
)</f>
        <v>Entreprise</v>
      </c>
      <c r="E356">
        <f t="shared" si="22"/>
        <v>0</v>
      </c>
      <c r="F356" t="str">
        <f>_xlfn.XLOOKUP('Fiche formation'!$C$8,SitesFormations[Site de formation principal],SitesFormations[Mail pour assiduité],"")</f>
        <v>cfa-ensuplr-upvd@umontpellier.fr</v>
      </c>
      <c r="G356" t="s">
        <v>140</v>
      </c>
      <c r="H356" t="str">
        <f>_xlfn.TEXTJOIN(" ",TRUE,
'Fiche formation'!$C$18,
_xlfn.SWITCH('Fiche formation'!$C$18,"DNO","2A","DE AUDIO","3A",
_xlfn.SWITCH('Fiche formation'!$C$15,"DEUST","2A","DSCG","2A","MASTER","2A","BUT","3A","DCG","3A","LG","3A","LP","3A","INGE","3A",""))
)</f>
        <v>M CHPS 2A</v>
      </c>
    </row>
    <row r="357" spans="1:8" x14ac:dyDescent="0.3">
      <c r="A357" s="1">
        <f t="shared" si="23"/>
        <v>46412</v>
      </c>
      <c r="B357" t="str">
        <f t="shared" si="20"/>
        <v>14:00</v>
      </c>
      <c r="C357" t="str">
        <f t="shared" si="21"/>
        <v>17:00</v>
      </c>
      <c r="D357" s="12" t="str" cm="1">
        <f t="array" ref="D357">_xlfn.LET(
    _xlpm.d, A357,
    _xlpm.debut, DATE(2026,8,1),
    _xlpm.m, DATEDIF(_xlpm.debut, _xlpm.d, "m"),
    _xlpm.col, 1 + _xlpm.m*3,
    _xlpm.dates, INDEX('Calendrier 2026-2027'!$C$13:$BC$43,,_xlpm.col),
    _xlpm.titres, INDEX('Calendrier 2026-2027'!$D$13:$BD$43,,_xlpm.col),
    _xlpm.r, _xlfn.XLOOKUP(_xlpm.d, _xlpm.dates, _xlpm.titres),
    IF(_xlpm.r=0,"",_xlpm.r)
)</f>
        <v>Entreprise</v>
      </c>
      <c r="E357">
        <f t="shared" si="22"/>
        <v>0</v>
      </c>
      <c r="F357" t="str">
        <f>_xlfn.XLOOKUP('Fiche formation'!$C$8,SitesFormations[Site de formation principal],SitesFormations[Mail pour assiduité],"")</f>
        <v>cfa-ensuplr-upvd@umontpellier.fr</v>
      </c>
      <c r="G357" t="s">
        <v>140</v>
      </c>
      <c r="H357" t="str">
        <f>_xlfn.TEXTJOIN(" ",TRUE,
'Fiche formation'!$C$18,
_xlfn.SWITCH('Fiche formation'!$C$18,"DNO","2A","DE AUDIO","3A",
_xlfn.SWITCH('Fiche formation'!$C$15,"DEUST","2A","DSCG","2A","MASTER","2A","BUT","3A","DCG","3A","LG","3A","LP","3A","INGE","3A",""))
)</f>
        <v>M CHPS 2A</v>
      </c>
    </row>
    <row r="358" spans="1:8" x14ac:dyDescent="0.3">
      <c r="A358" s="1">
        <f t="shared" si="23"/>
        <v>46413</v>
      </c>
      <c r="B358" t="str">
        <f t="shared" si="20"/>
        <v>08:00</v>
      </c>
      <c r="C358" t="str">
        <f t="shared" si="21"/>
        <v>12:00</v>
      </c>
      <c r="D358" s="12" t="str" cm="1">
        <f t="array" ref="D358">_xlfn.LET(
    _xlpm.d, A358,
    _xlpm.debut, DATE(2026,8,1),
    _xlpm.m, DATEDIF(_xlpm.debut, _xlpm.d, "m"),
    _xlpm.col, 1 + _xlpm.m*3,
    _xlpm.dates, INDEX('Calendrier 2026-2027'!$C$13:$BC$43,,_xlpm.col),
    _xlpm.titres, INDEX('Calendrier 2026-2027'!$D$13:$BD$43,,_xlpm.col),
    _xlpm.r, _xlfn.XLOOKUP(_xlpm.d, _xlpm.dates, _xlpm.titres),
    IF(_xlpm.r=0,"",_xlpm.r)
)</f>
        <v>Entreprise</v>
      </c>
      <c r="E358">
        <f t="shared" si="22"/>
        <v>0</v>
      </c>
      <c r="F358" t="str">
        <f>_xlfn.XLOOKUP('Fiche formation'!$C$8,SitesFormations[Site de formation principal],SitesFormations[Mail pour assiduité],"")</f>
        <v>cfa-ensuplr-upvd@umontpellier.fr</v>
      </c>
      <c r="G358" t="s">
        <v>140</v>
      </c>
      <c r="H358" t="str">
        <f>_xlfn.TEXTJOIN(" ",TRUE,
'Fiche formation'!$C$18,
_xlfn.SWITCH('Fiche formation'!$C$18,"DNO","2A","DE AUDIO","3A",
_xlfn.SWITCH('Fiche formation'!$C$15,"DEUST","2A","DSCG","2A","MASTER","2A","BUT","3A","DCG","3A","LG","3A","LP","3A","INGE","3A",""))
)</f>
        <v>M CHPS 2A</v>
      </c>
    </row>
    <row r="359" spans="1:8" x14ac:dyDescent="0.3">
      <c r="A359" s="1">
        <f t="shared" si="23"/>
        <v>46413</v>
      </c>
      <c r="B359" t="str">
        <f t="shared" si="20"/>
        <v>14:00</v>
      </c>
      <c r="C359" t="str">
        <f t="shared" si="21"/>
        <v>17:00</v>
      </c>
      <c r="D359" s="12" t="str" cm="1">
        <f t="array" ref="D359">_xlfn.LET(
    _xlpm.d, A359,
    _xlpm.debut, DATE(2026,8,1),
    _xlpm.m, DATEDIF(_xlpm.debut, _xlpm.d, "m"),
    _xlpm.col, 1 + _xlpm.m*3,
    _xlpm.dates, INDEX('Calendrier 2026-2027'!$C$13:$BC$43,,_xlpm.col),
    _xlpm.titres, INDEX('Calendrier 2026-2027'!$D$13:$BD$43,,_xlpm.col),
    _xlpm.r, _xlfn.XLOOKUP(_xlpm.d, _xlpm.dates, _xlpm.titres),
    IF(_xlpm.r=0,"",_xlpm.r)
)</f>
        <v>Entreprise</v>
      </c>
      <c r="E359">
        <f t="shared" si="22"/>
        <v>0</v>
      </c>
      <c r="F359" t="str">
        <f>_xlfn.XLOOKUP('Fiche formation'!$C$8,SitesFormations[Site de formation principal],SitesFormations[Mail pour assiduité],"")</f>
        <v>cfa-ensuplr-upvd@umontpellier.fr</v>
      </c>
      <c r="G359" t="s">
        <v>140</v>
      </c>
      <c r="H359" t="str">
        <f>_xlfn.TEXTJOIN(" ",TRUE,
'Fiche formation'!$C$18,
_xlfn.SWITCH('Fiche formation'!$C$18,"DNO","2A","DE AUDIO","3A",
_xlfn.SWITCH('Fiche formation'!$C$15,"DEUST","2A","DSCG","2A","MASTER","2A","BUT","3A","DCG","3A","LG","3A","LP","3A","INGE","3A",""))
)</f>
        <v>M CHPS 2A</v>
      </c>
    </row>
    <row r="360" spans="1:8" x14ac:dyDescent="0.3">
      <c r="A360" s="1">
        <f t="shared" si="23"/>
        <v>46414</v>
      </c>
      <c r="B360" t="str">
        <f t="shared" si="20"/>
        <v>08:00</v>
      </c>
      <c r="C360" t="str">
        <f t="shared" si="21"/>
        <v>12:00</v>
      </c>
      <c r="D360" s="12" t="str" cm="1">
        <f t="array" ref="D360">_xlfn.LET(
    _xlpm.d, A360,
    _xlpm.debut, DATE(2026,8,1),
    _xlpm.m, DATEDIF(_xlpm.debut, _xlpm.d, "m"),
    _xlpm.col, 1 + _xlpm.m*3,
    _xlpm.dates, INDEX('Calendrier 2026-2027'!$C$13:$BC$43,,_xlpm.col),
    _xlpm.titres, INDEX('Calendrier 2026-2027'!$D$13:$BD$43,,_xlpm.col),
    _xlpm.r, _xlfn.XLOOKUP(_xlpm.d, _xlpm.dates, _xlpm.titres),
    IF(_xlpm.r=0,"",_xlpm.r)
)</f>
        <v>Entreprise</v>
      </c>
      <c r="E360">
        <f t="shared" si="22"/>
        <v>0</v>
      </c>
      <c r="F360" t="str">
        <f>_xlfn.XLOOKUP('Fiche formation'!$C$8,SitesFormations[Site de formation principal],SitesFormations[Mail pour assiduité],"")</f>
        <v>cfa-ensuplr-upvd@umontpellier.fr</v>
      </c>
      <c r="G360" t="s">
        <v>140</v>
      </c>
      <c r="H360" t="str">
        <f>_xlfn.TEXTJOIN(" ",TRUE,
'Fiche formation'!$C$18,
_xlfn.SWITCH('Fiche formation'!$C$18,"DNO","2A","DE AUDIO","3A",
_xlfn.SWITCH('Fiche formation'!$C$15,"DEUST","2A","DSCG","2A","MASTER","2A","BUT","3A","DCG","3A","LG","3A","LP","3A","INGE","3A",""))
)</f>
        <v>M CHPS 2A</v>
      </c>
    </row>
    <row r="361" spans="1:8" x14ac:dyDescent="0.3">
      <c r="A361" s="1">
        <f t="shared" si="23"/>
        <v>46414</v>
      </c>
      <c r="B361" t="str">
        <f t="shared" si="20"/>
        <v>14:00</v>
      </c>
      <c r="C361" t="str">
        <f t="shared" si="21"/>
        <v>17:00</v>
      </c>
      <c r="D361" s="12" t="str" cm="1">
        <f t="array" ref="D361">_xlfn.LET(
    _xlpm.d, A361,
    _xlpm.debut, DATE(2026,8,1),
    _xlpm.m, DATEDIF(_xlpm.debut, _xlpm.d, "m"),
    _xlpm.col, 1 + _xlpm.m*3,
    _xlpm.dates, INDEX('Calendrier 2026-2027'!$C$13:$BC$43,,_xlpm.col),
    _xlpm.titres, INDEX('Calendrier 2026-2027'!$D$13:$BD$43,,_xlpm.col),
    _xlpm.r, _xlfn.XLOOKUP(_xlpm.d, _xlpm.dates, _xlpm.titres),
    IF(_xlpm.r=0,"",_xlpm.r)
)</f>
        <v>Entreprise</v>
      </c>
      <c r="E361">
        <f t="shared" si="22"/>
        <v>0</v>
      </c>
      <c r="F361" t="str">
        <f>_xlfn.XLOOKUP('Fiche formation'!$C$8,SitesFormations[Site de formation principal],SitesFormations[Mail pour assiduité],"")</f>
        <v>cfa-ensuplr-upvd@umontpellier.fr</v>
      </c>
      <c r="G361" t="s">
        <v>140</v>
      </c>
      <c r="H361" t="str">
        <f>_xlfn.TEXTJOIN(" ",TRUE,
'Fiche formation'!$C$18,
_xlfn.SWITCH('Fiche formation'!$C$18,"DNO","2A","DE AUDIO","3A",
_xlfn.SWITCH('Fiche formation'!$C$15,"DEUST","2A","DSCG","2A","MASTER","2A","BUT","3A","DCG","3A","LG","3A","LP","3A","INGE","3A",""))
)</f>
        <v>M CHPS 2A</v>
      </c>
    </row>
    <row r="362" spans="1:8" x14ac:dyDescent="0.3">
      <c r="A362" s="1">
        <f t="shared" si="23"/>
        <v>46415</v>
      </c>
      <c r="B362" t="str">
        <f t="shared" si="20"/>
        <v>08:00</v>
      </c>
      <c r="C362" t="str">
        <f t="shared" si="21"/>
        <v>12:00</v>
      </c>
      <c r="D362" s="12" t="str" cm="1">
        <f t="array" ref="D362">_xlfn.LET(
    _xlpm.d, A362,
    _xlpm.debut, DATE(2026,8,1),
    _xlpm.m, DATEDIF(_xlpm.debut, _xlpm.d, "m"),
    _xlpm.col, 1 + _xlpm.m*3,
    _xlpm.dates, INDEX('Calendrier 2026-2027'!$C$13:$BC$43,,_xlpm.col),
    _xlpm.titres, INDEX('Calendrier 2026-2027'!$D$13:$BD$43,,_xlpm.col),
    _xlpm.r, _xlfn.XLOOKUP(_xlpm.d, _xlpm.dates, _xlpm.titres),
    IF(_xlpm.r=0,"",_xlpm.r)
)</f>
        <v>Entreprise</v>
      </c>
      <c r="E362">
        <f t="shared" si="22"/>
        <v>0</v>
      </c>
      <c r="F362" t="str">
        <f>_xlfn.XLOOKUP('Fiche formation'!$C$8,SitesFormations[Site de formation principal],SitesFormations[Mail pour assiduité],"")</f>
        <v>cfa-ensuplr-upvd@umontpellier.fr</v>
      </c>
      <c r="G362" t="s">
        <v>140</v>
      </c>
      <c r="H362" t="str">
        <f>_xlfn.TEXTJOIN(" ",TRUE,
'Fiche formation'!$C$18,
_xlfn.SWITCH('Fiche formation'!$C$18,"DNO","2A","DE AUDIO","3A",
_xlfn.SWITCH('Fiche formation'!$C$15,"DEUST","2A","DSCG","2A","MASTER","2A","BUT","3A","DCG","3A","LG","3A","LP","3A","INGE","3A",""))
)</f>
        <v>M CHPS 2A</v>
      </c>
    </row>
    <row r="363" spans="1:8" x14ac:dyDescent="0.3">
      <c r="A363" s="1">
        <f t="shared" si="23"/>
        <v>46415</v>
      </c>
      <c r="B363" t="str">
        <f t="shared" si="20"/>
        <v>14:00</v>
      </c>
      <c r="C363" t="str">
        <f t="shared" si="21"/>
        <v>17:00</v>
      </c>
      <c r="D363" s="12" t="str" cm="1">
        <f t="array" ref="D363">_xlfn.LET(
    _xlpm.d, A363,
    _xlpm.debut, DATE(2026,8,1),
    _xlpm.m, DATEDIF(_xlpm.debut, _xlpm.d, "m"),
    _xlpm.col, 1 + _xlpm.m*3,
    _xlpm.dates, INDEX('Calendrier 2026-2027'!$C$13:$BC$43,,_xlpm.col),
    _xlpm.titres, INDEX('Calendrier 2026-2027'!$D$13:$BD$43,,_xlpm.col),
    _xlpm.r, _xlfn.XLOOKUP(_xlpm.d, _xlpm.dates, _xlpm.titres),
    IF(_xlpm.r=0,"",_xlpm.r)
)</f>
        <v>Entreprise</v>
      </c>
      <c r="E363">
        <f t="shared" si="22"/>
        <v>0</v>
      </c>
      <c r="F363" t="str">
        <f>_xlfn.XLOOKUP('Fiche formation'!$C$8,SitesFormations[Site de formation principal],SitesFormations[Mail pour assiduité],"")</f>
        <v>cfa-ensuplr-upvd@umontpellier.fr</v>
      </c>
      <c r="G363" t="s">
        <v>140</v>
      </c>
      <c r="H363" t="str">
        <f>_xlfn.TEXTJOIN(" ",TRUE,
'Fiche formation'!$C$18,
_xlfn.SWITCH('Fiche formation'!$C$18,"DNO","2A","DE AUDIO","3A",
_xlfn.SWITCH('Fiche formation'!$C$15,"DEUST","2A","DSCG","2A","MASTER","2A","BUT","3A","DCG","3A","LG","3A","LP","3A","INGE","3A",""))
)</f>
        <v>M CHPS 2A</v>
      </c>
    </row>
    <row r="364" spans="1:8" x14ac:dyDescent="0.3">
      <c r="A364" s="1">
        <f t="shared" si="23"/>
        <v>46416</v>
      </c>
      <c r="B364" t="str">
        <f t="shared" si="20"/>
        <v>08:00</v>
      </c>
      <c r="C364" t="str">
        <f t="shared" si="21"/>
        <v>12:00</v>
      </c>
      <c r="D364" s="12" t="str" cm="1">
        <f t="array" ref="D364">_xlfn.LET(
    _xlpm.d, A364,
    _xlpm.debut, DATE(2026,8,1),
    _xlpm.m, DATEDIF(_xlpm.debut, _xlpm.d, "m"),
    _xlpm.col, 1 + _xlpm.m*3,
    _xlpm.dates, INDEX('Calendrier 2026-2027'!$C$13:$BC$43,,_xlpm.col),
    _xlpm.titres, INDEX('Calendrier 2026-2027'!$D$13:$BD$43,,_xlpm.col),
    _xlpm.r, _xlfn.XLOOKUP(_xlpm.d, _xlpm.dates, _xlpm.titres),
    IF(_xlpm.r=0,"",_xlpm.r)
)</f>
        <v>Entreprise</v>
      </c>
      <c r="E364">
        <f t="shared" si="22"/>
        <v>0</v>
      </c>
      <c r="F364" t="str">
        <f>_xlfn.XLOOKUP('Fiche formation'!$C$8,SitesFormations[Site de formation principal],SitesFormations[Mail pour assiduité],"")</f>
        <v>cfa-ensuplr-upvd@umontpellier.fr</v>
      </c>
      <c r="G364" t="s">
        <v>140</v>
      </c>
      <c r="H364" t="str">
        <f>_xlfn.TEXTJOIN(" ",TRUE,
'Fiche formation'!$C$18,
_xlfn.SWITCH('Fiche formation'!$C$18,"DNO","2A","DE AUDIO","3A",
_xlfn.SWITCH('Fiche formation'!$C$15,"DEUST","2A","DSCG","2A","MASTER","2A","BUT","3A","DCG","3A","LG","3A","LP","3A","INGE","3A",""))
)</f>
        <v>M CHPS 2A</v>
      </c>
    </row>
    <row r="365" spans="1:8" x14ac:dyDescent="0.3">
      <c r="A365" s="1">
        <f t="shared" si="23"/>
        <v>46416</v>
      </c>
      <c r="B365" t="str">
        <f t="shared" si="20"/>
        <v>14:00</v>
      </c>
      <c r="C365" t="str">
        <f t="shared" si="21"/>
        <v>17:00</v>
      </c>
      <c r="D365" s="12" t="str" cm="1">
        <f t="array" ref="D365">_xlfn.LET(
    _xlpm.d, A365,
    _xlpm.debut, DATE(2026,8,1),
    _xlpm.m, DATEDIF(_xlpm.debut, _xlpm.d, "m"),
    _xlpm.col, 1 + _xlpm.m*3,
    _xlpm.dates, INDEX('Calendrier 2026-2027'!$C$13:$BC$43,,_xlpm.col),
    _xlpm.titres, INDEX('Calendrier 2026-2027'!$D$13:$BD$43,,_xlpm.col),
    _xlpm.r, _xlfn.XLOOKUP(_xlpm.d, _xlpm.dates, _xlpm.titres),
    IF(_xlpm.r=0,"",_xlpm.r)
)</f>
        <v>Entreprise</v>
      </c>
      <c r="E365">
        <f t="shared" si="22"/>
        <v>0</v>
      </c>
      <c r="F365" t="str">
        <f>_xlfn.XLOOKUP('Fiche formation'!$C$8,SitesFormations[Site de formation principal],SitesFormations[Mail pour assiduité],"")</f>
        <v>cfa-ensuplr-upvd@umontpellier.fr</v>
      </c>
      <c r="G365" t="s">
        <v>140</v>
      </c>
      <c r="H365" t="str">
        <f>_xlfn.TEXTJOIN(" ",TRUE,
'Fiche formation'!$C$18,
_xlfn.SWITCH('Fiche formation'!$C$18,"DNO","2A","DE AUDIO","3A",
_xlfn.SWITCH('Fiche formation'!$C$15,"DEUST","2A","DSCG","2A","MASTER","2A","BUT","3A","DCG","3A","LG","3A","LP","3A","INGE","3A",""))
)</f>
        <v>M CHPS 2A</v>
      </c>
    </row>
    <row r="366" spans="1:8" x14ac:dyDescent="0.3">
      <c r="A366" s="1">
        <f t="shared" si="23"/>
        <v>46417</v>
      </c>
      <c r="B366" t="str">
        <f t="shared" si="20"/>
        <v/>
      </c>
      <c r="C366" t="str">
        <f t="shared" si="21"/>
        <v/>
      </c>
      <c r="D366" s="12" t="str" cm="1">
        <f t="array" ref="D366">_xlfn.LET(
    _xlpm.d, A366,
    _xlpm.debut, DATE(2026,8,1),
    _xlpm.m, DATEDIF(_xlpm.debut, _xlpm.d, "m"),
    _xlpm.col, 1 + _xlpm.m*3,
    _xlpm.dates, INDEX('Calendrier 2026-2027'!$C$13:$BC$43,,_xlpm.col),
    _xlpm.titres, INDEX('Calendrier 2026-2027'!$D$13:$BD$43,,_xlpm.col),
    _xlpm.r, _xlfn.XLOOKUP(_xlpm.d, _xlpm.dates, _xlpm.titres),
    IF(_xlpm.r=0,"",_xlpm.r)
)</f>
        <v/>
      </c>
      <c r="E366" t="str">
        <f t="shared" si="22"/>
        <v/>
      </c>
      <c r="F366" t="str">
        <f>_xlfn.XLOOKUP('Fiche formation'!$C$8,SitesFormations[Site de formation principal],SitesFormations[Mail pour assiduité],"")</f>
        <v>cfa-ensuplr-upvd@umontpellier.fr</v>
      </c>
      <c r="G366" t="s">
        <v>140</v>
      </c>
      <c r="H366" t="str">
        <f>_xlfn.TEXTJOIN(" ",TRUE,
'Fiche formation'!$C$18,
_xlfn.SWITCH('Fiche formation'!$C$18,"DNO","2A","DE AUDIO","3A",
_xlfn.SWITCH('Fiche formation'!$C$15,"DEUST","2A","DSCG","2A","MASTER","2A","BUT","3A","DCG","3A","LG","3A","LP","3A","INGE","3A",""))
)</f>
        <v>M CHPS 2A</v>
      </c>
    </row>
    <row r="367" spans="1:8" x14ac:dyDescent="0.3">
      <c r="A367" s="1">
        <f t="shared" si="23"/>
        <v>46417</v>
      </c>
      <c r="B367" t="str">
        <f t="shared" si="20"/>
        <v/>
      </c>
      <c r="C367" t="str">
        <f t="shared" si="21"/>
        <v/>
      </c>
      <c r="D367" s="12" t="str" cm="1">
        <f t="array" ref="D367">_xlfn.LET(
    _xlpm.d, A367,
    _xlpm.debut, DATE(2026,8,1),
    _xlpm.m, DATEDIF(_xlpm.debut, _xlpm.d, "m"),
    _xlpm.col, 1 + _xlpm.m*3,
    _xlpm.dates, INDEX('Calendrier 2026-2027'!$C$13:$BC$43,,_xlpm.col),
    _xlpm.titres, INDEX('Calendrier 2026-2027'!$D$13:$BD$43,,_xlpm.col),
    _xlpm.r, _xlfn.XLOOKUP(_xlpm.d, _xlpm.dates, _xlpm.titres),
    IF(_xlpm.r=0,"",_xlpm.r)
)</f>
        <v/>
      </c>
      <c r="E367" t="str">
        <f t="shared" si="22"/>
        <v/>
      </c>
      <c r="F367" t="str">
        <f>_xlfn.XLOOKUP('Fiche formation'!$C$8,SitesFormations[Site de formation principal],SitesFormations[Mail pour assiduité],"")</f>
        <v>cfa-ensuplr-upvd@umontpellier.fr</v>
      </c>
      <c r="G367" t="s">
        <v>140</v>
      </c>
      <c r="H367" t="str">
        <f>_xlfn.TEXTJOIN(" ",TRUE,
'Fiche formation'!$C$18,
_xlfn.SWITCH('Fiche formation'!$C$18,"DNO","2A","DE AUDIO","3A",
_xlfn.SWITCH('Fiche formation'!$C$15,"DEUST","2A","DSCG","2A","MASTER","2A","BUT","3A","DCG","3A","LG","3A","LP","3A","INGE","3A",""))
)</f>
        <v>M CHPS 2A</v>
      </c>
    </row>
    <row r="368" spans="1:8" x14ac:dyDescent="0.3">
      <c r="A368" s="1">
        <f t="shared" si="23"/>
        <v>46418</v>
      </c>
      <c r="B368" t="str">
        <f t="shared" si="20"/>
        <v/>
      </c>
      <c r="C368" t="str">
        <f t="shared" si="21"/>
        <v/>
      </c>
      <c r="D368" s="12" t="str" cm="1">
        <f t="array" ref="D368">_xlfn.LET(
    _xlpm.d, A368,
    _xlpm.debut, DATE(2026,8,1),
    _xlpm.m, DATEDIF(_xlpm.debut, _xlpm.d, "m"),
    _xlpm.col, 1 + _xlpm.m*3,
    _xlpm.dates, INDEX('Calendrier 2026-2027'!$C$13:$BC$43,,_xlpm.col),
    _xlpm.titres, INDEX('Calendrier 2026-2027'!$D$13:$BD$43,,_xlpm.col),
    _xlpm.r, _xlfn.XLOOKUP(_xlpm.d, _xlpm.dates, _xlpm.titres),
    IF(_xlpm.r=0,"",_xlpm.r)
)</f>
        <v/>
      </c>
      <c r="E368" t="str">
        <f t="shared" si="22"/>
        <v/>
      </c>
      <c r="F368" t="str">
        <f>_xlfn.XLOOKUP('Fiche formation'!$C$8,SitesFormations[Site de formation principal],SitesFormations[Mail pour assiduité],"")</f>
        <v>cfa-ensuplr-upvd@umontpellier.fr</v>
      </c>
      <c r="G368" t="s">
        <v>140</v>
      </c>
      <c r="H368" t="str">
        <f>_xlfn.TEXTJOIN(" ",TRUE,
'Fiche formation'!$C$18,
_xlfn.SWITCH('Fiche formation'!$C$18,"DNO","2A","DE AUDIO","3A",
_xlfn.SWITCH('Fiche formation'!$C$15,"DEUST","2A","DSCG","2A","MASTER","2A","BUT","3A","DCG","3A","LG","3A","LP","3A","INGE","3A",""))
)</f>
        <v>M CHPS 2A</v>
      </c>
    </row>
    <row r="369" spans="1:8" x14ac:dyDescent="0.3">
      <c r="A369" s="1">
        <f t="shared" si="23"/>
        <v>46418</v>
      </c>
      <c r="B369" t="str">
        <f t="shared" si="20"/>
        <v/>
      </c>
      <c r="C369" t="str">
        <f t="shared" si="21"/>
        <v/>
      </c>
      <c r="D369" s="12" t="str" cm="1">
        <f t="array" ref="D369">_xlfn.LET(
    _xlpm.d, A369,
    _xlpm.debut, DATE(2026,8,1),
    _xlpm.m, DATEDIF(_xlpm.debut, _xlpm.d, "m"),
    _xlpm.col, 1 + _xlpm.m*3,
    _xlpm.dates, INDEX('Calendrier 2026-2027'!$C$13:$BC$43,,_xlpm.col),
    _xlpm.titres, INDEX('Calendrier 2026-2027'!$D$13:$BD$43,,_xlpm.col),
    _xlpm.r, _xlfn.XLOOKUP(_xlpm.d, _xlpm.dates, _xlpm.titres),
    IF(_xlpm.r=0,"",_xlpm.r)
)</f>
        <v/>
      </c>
      <c r="E369" t="str">
        <f t="shared" si="22"/>
        <v/>
      </c>
      <c r="F369" t="str">
        <f>_xlfn.XLOOKUP('Fiche formation'!$C$8,SitesFormations[Site de formation principal],SitesFormations[Mail pour assiduité],"")</f>
        <v>cfa-ensuplr-upvd@umontpellier.fr</v>
      </c>
      <c r="G369" t="s">
        <v>140</v>
      </c>
      <c r="H369" t="str">
        <f>_xlfn.TEXTJOIN(" ",TRUE,
'Fiche formation'!$C$18,
_xlfn.SWITCH('Fiche formation'!$C$18,"DNO","2A","DE AUDIO","3A",
_xlfn.SWITCH('Fiche formation'!$C$15,"DEUST","2A","DSCG","2A","MASTER","2A","BUT","3A","DCG","3A","LG","3A","LP","3A","INGE","3A",""))
)</f>
        <v>M CHPS 2A</v>
      </c>
    </row>
    <row r="370" spans="1:8" x14ac:dyDescent="0.3">
      <c r="A370" s="1">
        <f t="shared" si="23"/>
        <v>46419</v>
      </c>
      <c r="B370" t="str">
        <f t="shared" si="20"/>
        <v>08:00</v>
      </c>
      <c r="C370" t="str">
        <f t="shared" si="21"/>
        <v>12:00</v>
      </c>
      <c r="D370" s="12" t="str" cm="1">
        <f t="array" ref="D370">_xlfn.LET(
    _xlpm.d, A370,
    _xlpm.debut, DATE(2026,8,1),
    _xlpm.m, DATEDIF(_xlpm.debut, _xlpm.d, "m"),
    _xlpm.col, 1 + _xlpm.m*3,
    _xlpm.dates, INDEX('Calendrier 2026-2027'!$C$13:$BC$43,,_xlpm.col),
    _xlpm.titres, INDEX('Calendrier 2026-2027'!$D$13:$BD$43,,_xlpm.col),
    _xlpm.r, _xlfn.XLOOKUP(_xlpm.d, _xlpm.dates, _xlpm.titres),
    IF(_xlpm.r=0,"",_xlpm.r)
)</f>
        <v>Entreprise</v>
      </c>
      <c r="E370">
        <f t="shared" si="22"/>
        <v>0</v>
      </c>
      <c r="F370" t="str">
        <f>_xlfn.XLOOKUP('Fiche formation'!$C$8,SitesFormations[Site de formation principal],SitesFormations[Mail pour assiduité],"")</f>
        <v>cfa-ensuplr-upvd@umontpellier.fr</v>
      </c>
      <c r="G370" t="s">
        <v>140</v>
      </c>
      <c r="H370" t="str">
        <f>_xlfn.TEXTJOIN(" ",TRUE,
'Fiche formation'!$C$18,
_xlfn.SWITCH('Fiche formation'!$C$18,"DNO","2A","DE AUDIO","3A",
_xlfn.SWITCH('Fiche formation'!$C$15,"DEUST","2A","DSCG","2A","MASTER","2A","BUT","3A","DCG","3A","LG","3A","LP","3A","INGE","3A",""))
)</f>
        <v>M CHPS 2A</v>
      </c>
    </row>
    <row r="371" spans="1:8" x14ac:dyDescent="0.3">
      <c r="A371" s="1">
        <f t="shared" si="23"/>
        <v>46419</v>
      </c>
      <c r="B371" t="str">
        <f t="shared" si="20"/>
        <v>14:00</v>
      </c>
      <c r="C371" t="str">
        <f t="shared" si="21"/>
        <v>17:00</v>
      </c>
      <c r="D371" s="12" t="str" cm="1">
        <f t="array" ref="D371">_xlfn.LET(
    _xlpm.d, A371,
    _xlpm.debut, DATE(2026,8,1),
    _xlpm.m, DATEDIF(_xlpm.debut, _xlpm.d, "m"),
    _xlpm.col, 1 + _xlpm.m*3,
    _xlpm.dates, INDEX('Calendrier 2026-2027'!$C$13:$BC$43,,_xlpm.col),
    _xlpm.titres, INDEX('Calendrier 2026-2027'!$D$13:$BD$43,,_xlpm.col),
    _xlpm.r, _xlfn.XLOOKUP(_xlpm.d, _xlpm.dates, _xlpm.titres),
    IF(_xlpm.r=0,"",_xlpm.r)
)</f>
        <v>Entreprise</v>
      </c>
      <c r="E371">
        <f t="shared" si="22"/>
        <v>0</v>
      </c>
      <c r="F371" t="str">
        <f>_xlfn.XLOOKUP('Fiche formation'!$C$8,SitesFormations[Site de formation principal],SitesFormations[Mail pour assiduité],"")</f>
        <v>cfa-ensuplr-upvd@umontpellier.fr</v>
      </c>
      <c r="G371" t="s">
        <v>140</v>
      </c>
      <c r="H371" t="str">
        <f>_xlfn.TEXTJOIN(" ",TRUE,
'Fiche formation'!$C$18,
_xlfn.SWITCH('Fiche formation'!$C$18,"DNO","2A","DE AUDIO","3A",
_xlfn.SWITCH('Fiche formation'!$C$15,"DEUST","2A","DSCG","2A","MASTER","2A","BUT","3A","DCG","3A","LG","3A","LP","3A","INGE","3A",""))
)</f>
        <v>M CHPS 2A</v>
      </c>
    </row>
    <row r="372" spans="1:8" x14ac:dyDescent="0.3">
      <c r="A372" s="1">
        <f t="shared" si="23"/>
        <v>46420</v>
      </c>
      <c r="B372" t="str">
        <f t="shared" si="20"/>
        <v>08:00</v>
      </c>
      <c r="C372" t="str">
        <f t="shared" si="21"/>
        <v>12:00</v>
      </c>
      <c r="D372" s="12" t="str" cm="1">
        <f t="array" ref="D372">_xlfn.LET(
    _xlpm.d, A372,
    _xlpm.debut, DATE(2026,8,1),
    _xlpm.m, DATEDIF(_xlpm.debut, _xlpm.d, "m"),
    _xlpm.col, 1 + _xlpm.m*3,
    _xlpm.dates, INDEX('Calendrier 2026-2027'!$C$13:$BC$43,,_xlpm.col),
    _xlpm.titres, INDEX('Calendrier 2026-2027'!$D$13:$BD$43,,_xlpm.col),
    _xlpm.r, _xlfn.XLOOKUP(_xlpm.d, _xlpm.dates, _xlpm.titres),
    IF(_xlpm.r=0,"",_xlpm.r)
)</f>
        <v>Entreprise</v>
      </c>
      <c r="E372">
        <f t="shared" si="22"/>
        <v>0</v>
      </c>
      <c r="F372" t="str">
        <f>_xlfn.XLOOKUP('Fiche formation'!$C$8,SitesFormations[Site de formation principal],SitesFormations[Mail pour assiduité],"")</f>
        <v>cfa-ensuplr-upvd@umontpellier.fr</v>
      </c>
      <c r="G372" t="s">
        <v>140</v>
      </c>
      <c r="H372" t="str">
        <f>_xlfn.TEXTJOIN(" ",TRUE,
'Fiche formation'!$C$18,
_xlfn.SWITCH('Fiche formation'!$C$18,"DNO","2A","DE AUDIO","3A",
_xlfn.SWITCH('Fiche formation'!$C$15,"DEUST","2A","DSCG","2A","MASTER","2A","BUT","3A","DCG","3A","LG","3A","LP","3A","INGE","3A",""))
)</f>
        <v>M CHPS 2A</v>
      </c>
    </row>
    <row r="373" spans="1:8" x14ac:dyDescent="0.3">
      <c r="A373" s="1">
        <f t="shared" si="23"/>
        <v>46420</v>
      </c>
      <c r="B373" t="str">
        <f t="shared" si="20"/>
        <v>14:00</v>
      </c>
      <c r="C373" t="str">
        <f t="shared" si="21"/>
        <v>17:00</v>
      </c>
      <c r="D373" s="12" t="str" cm="1">
        <f t="array" ref="D373">_xlfn.LET(
    _xlpm.d, A373,
    _xlpm.debut, DATE(2026,8,1),
    _xlpm.m, DATEDIF(_xlpm.debut, _xlpm.d, "m"),
    _xlpm.col, 1 + _xlpm.m*3,
    _xlpm.dates, INDEX('Calendrier 2026-2027'!$C$13:$BC$43,,_xlpm.col),
    _xlpm.titres, INDEX('Calendrier 2026-2027'!$D$13:$BD$43,,_xlpm.col),
    _xlpm.r, _xlfn.XLOOKUP(_xlpm.d, _xlpm.dates, _xlpm.titres),
    IF(_xlpm.r=0,"",_xlpm.r)
)</f>
        <v>Entreprise</v>
      </c>
      <c r="E373">
        <f t="shared" si="22"/>
        <v>0</v>
      </c>
      <c r="F373" t="str">
        <f>_xlfn.XLOOKUP('Fiche formation'!$C$8,SitesFormations[Site de formation principal],SitesFormations[Mail pour assiduité],"")</f>
        <v>cfa-ensuplr-upvd@umontpellier.fr</v>
      </c>
      <c r="G373" t="s">
        <v>140</v>
      </c>
      <c r="H373" t="str">
        <f>_xlfn.TEXTJOIN(" ",TRUE,
'Fiche formation'!$C$18,
_xlfn.SWITCH('Fiche formation'!$C$18,"DNO","2A","DE AUDIO","3A",
_xlfn.SWITCH('Fiche formation'!$C$15,"DEUST","2A","DSCG","2A","MASTER","2A","BUT","3A","DCG","3A","LG","3A","LP","3A","INGE","3A",""))
)</f>
        <v>M CHPS 2A</v>
      </c>
    </row>
    <row r="374" spans="1:8" x14ac:dyDescent="0.3">
      <c r="A374" s="1">
        <f t="shared" si="23"/>
        <v>46421</v>
      </c>
      <c r="B374" t="str">
        <f t="shared" si="20"/>
        <v>08:00</v>
      </c>
      <c r="C374" t="str">
        <f t="shared" si="21"/>
        <v>12:00</v>
      </c>
      <c r="D374" s="12" t="str" cm="1">
        <f t="array" ref="D374">_xlfn.LET(
    _xlpm.d, A374,
    _xlpm.debut, DATE(2026,8,1),
    _xlpm.m, DATEDIF(_xlpm.debut, _xlpm.d, "m"),
    _xlpm.col, 1 + _xlpm.m*3,
    _xlpm.dates, INDEX('Calendrier 2026-2027'!$C$13:$BC$43,,_xlpm.col),
    _xlpm.titres, INDEX('Calendrier 2026-2027'!$D$13:$BD$43,,_xlpm.col),
    _xlpm.r, _xlfn.XLOOKUP(_xlpm.d, _xlpm.dates, _xlpm.titres),
    IF(_xlpm.r=0,"",_xlpm.r)
)</f>
        <v>Entreprise</v>
      </c>
      <c r="E374">
        <f t="shared" si="22"/>
        <v>0</v>
      </c>
      <c r="F374" t="str">
        <f>_xlfn.XLOOKUP('Fiche formation'!$C$8,SitesFormations[Site de formation principal],SitesFormations[Mail pour assiduité],"")</f>
        <v>cfa-ensuplr-upvd@umontpellier.fr</v>
      </c>
      <c r="G374" t="s">
        <v>140</v>
      </c>
      <c r="H374" t="str">
        <f>_xlfn.TEXTJOIN(" ",TRUE,
'Fiche formation'!$C$18,
_xlfn.SWITCH('Fiche formation'!$C$18,"DNO","2A","DE AUDIO","3A",
_xlfn.SWITCH('Fiche formation'!$C$15,"DEUST","2A","DSCG","2A","MASTER","2A","BUT","3A","DCG","3A","LG","3A","LP","3A","INGE","3A",""))
)</f>
        <v>M CHPS 2A</v>
      </c>
    </row>
    <row r="375" spans="1:8" x14ac:dyDescent="0.3">
      <c r="A375" s="1">
        <f t="shared" si="23"/>
        <v>46421</v>
      </c>
      <c r="B375" t="str">
        <f t="shared" si="20"/>
        <v>14:00</v>
      </c>
      <c r="C375" t="str">
        <f t="shared" si="21"/>
        <v>17:00</v>
      </c>
      <c r="D375" s="12" t="str" cm="1">
        <f t="array" ref="D375">_xlfn.LET(
    _xlpm.d, A375,
    _xlpm.debut, DATE(2026,8,1),
    _xlpm.m, DATEDIF(_xlpm.debut, _xlpm.d, "m"),
    _xlpm.col, 1 + _xlpm.m*3,
    _xlpm.dates, INDEX('Calendrier 2026-2027'!$C$13:$BC$43,,_xlpm.col),
    _xlpm.titres, INDEX('Calendrier 2026-2027'!$D$13:$BD$43,,_xlpm.col),
    _xlpm.r, _xlfn.XLOOKUP(_xlpm.d, _xlpm.dates, _xlpm.titres),
    IF(_xlpm.r=0,"",_xlpm.r)
)</f>
        <v>Entreprise</v>
      </c>
      <c r="E375">
        <f t="shared" si="22"/>
        <v>0</v>
      </c>
      <c r="F375" t="str">
        <f>_xlfn.XLOOKUP('Fiche formation'!$C$8,SitesFormations[Site de formation principal],SitesFormations[Mail pour assiduité],"")</f>
        <v>cfa-ensuplr-upvd@umontpellier.fr</v>
      </c>
      <c r="G375" t="s">
        <v>140</v>
      </c>
      <c r="H375" t="str">
        <f>_xlfn.TEXTJOIN(" ",TRUE,
'Fiche formation'!$C$18,
_xlfn.SWITCH('Fiche formation'!$C$18,"DNO","2A","DE AUDIO","3A",
_xlfn.SWITCH('Fiche formation'!$C$15,"DEUST","2A","DSCG","2A","MASTER","2A","BUT","3A","DCG","3A","LG","3A","LP","3A","INGE","3A",""))
)</f>
        <v>M CHPS 2A</v>
      </c>
    </row>
    <row r="376" spans="1:8" x14ac:dyDescent="0.3">
      <c r="A376" s="1">
        <f t="shared" si="23"/>
        <v>46422</v>
      </c>
      <c r="B376" t="str">
        <f t="shared" si="20"/>
        <v>08:00</v>
      </c>
      <c r="C376" t="str">
        <f t="shared" si="21"/>
        <v>12:00</v>
      </c>
      <c r="D376" s="12" t="str" cm="1">
        <f t="array" ref="D376">_xlfn.LET(
    _xlpm.d, A376,
    _xlpm.debut, DATE(2026,8,1),
    _xlpm.m, DATEDIF(_xlpm.debut, _xlpm.d, "m"),
    _xlpm.col, 1 + _xlpm.m*3,
    _xlpm.dates, INDEX('Calendrier 2026-2027'!$C$13:$BC$43,,_xlpm.col),
    _xlpm.titres, INDEX('Calendrier 2026-2027'!$D$13:$BD$43,,_xlpm.col),
    _xlpm.r, _xlfn.XLOOKUP(_xlpm.d, _xlpm.dates, _xlpm.titres),
    IF(_xlpm.r=0,"",_xlpm.r)
)</f>
        <v>Entreprise</v>
      </c>
      <c r="E376">
        <f t="shared" si="22"/>
        <v>0</v>
      </c>
      <c r="F376" t="str">
        <f>_xlfn.XLOOKUP('Fiche formation'!$C$8,SitesFormations[Site de formation principal],SitesFormations[Mail pour assiduité],"")</f>
        <v>cfa-ensuplr-upvd@umontpellier.fr</v>
      </c>
      <c r="G376" t="s">
        <v>140</v>
      </c>
      <c r="H376" t="str">
        <f>_xlfn.TEXTJOIN(" ",TRUE,
'Fiche formation'!$C$18,
_xlfn.SWITCH('Fiche formation'!$C$18,"DNO","2A","DE AUDIO","3A",
_xlfn.SWITCH('Fiche formation'!$C$15,"DEUST","2A","DSCG","2A","MASTER","2A","BUT","3A","DCG","3A","LG","3A","LP","3A","INGE","3A",""))
)</f>
        <v>M CHPS 2A</v>
      </c>
    </row>
    <row r="377" spans="1:8" x14ac:dyDescent="0.3">
      <c r="A377" s="1">
        <f t="shared" si="23"/>
        <v>46422</v>
      </c>
      <c r="B377" t="str">
        <f t="shared" si="20"/>
        <v>14:00</v>
      </c>
      <c r="C377" t="str">
        <f t="shared" si="21"/>
        <v>17:00</v>
      </c>
      <c r="D377" s="12" t="str" cm="1">
        <f t="array" ref="D377">_xlfn.LET(
    _xlpm.d, A377,
    _xlpm.debut, DATE(2026,8,1),
    _xlpm.m, DATEDIF(_xlpm.debut, _xlpm.d, "m"),
    _xlpm.col, 1 + _xlpm.m*3,
    _xlpm.dates, INDEX('Calendrier 2026-2027'!$C$13:$BC$43,,_xlpm.col),
    _xlpm.titres, INDEX('Calendrier 2026-2027'!$D$13:$BD$43,,_xlpm.col),
    _xlpm.r, _xlfn.XLOOKUP(_xlpm.d, _xlpm.dates, _xlpm.titres),
    IF(_xlpm.r=0,"",_xlpm.r)
)</f>
        <v>Entreprise</v>
      </c>
      <c r="E377">
        <f t="shared" si="22"/>
        <v>0</v>
      </c>
      <c r="F377" t="str">
        <f>_xlfn.XLOOKUP('Fiche formation'!$C$8,SitesFormations[Site de formation principal],SitesFormations[Mail pour assiduité],"")</f>
        <v>cfa-ensuplr-upvd@umontpellier.fr</v>
      </c>
      <c r="G377" t="s">
        <v>140</v>
      </c>
      <c r="H377" t="str">
        <f>_xlfn.TEXTJOIN(" ",TRUE,
'Fiche formation'!$C$18,
_xlfn.SWITCH('Fiche formation'!$C$18,"DNO","2A","DE AUDIO","3A",
_xlfn.SWITCH('Fiche formation'!$C$15,"DEUST","2A","DSCG","2A","MASTER","2A","BUT","3A","DCG","3A","LG","3A","LP","3A","INGE","3A",""))
)</f>
        <v>M CHPS 2A</v>
      </c>
    </row>
    <row r="378" spans="1:8" x14ac:dyDescent="0.3">
      <c r="A378" s="1">
        <f t="shared" si="23"/>
        <v>46423</v>
      </c>
      <c r="B378" t="str">
        <f t="shared" si="20"/>
        <v>08:00</v>
      </c>
      <c r="C378" t="str">
        <f t="shared" si="21"/>
        <v>12:00</v>
      </c>
      <c r="D378" s="12" t="str" cm="1">
        <f t="array" ref="D378">_xlfn.LET(
    _xlpm.d, A378,
    _xlpm.debut, DATE(2026,8,1),
    _xlpm.m, DATEDIF(_xlpm.debut, _xlpm.d, "m"),
    _xlpm.col, 1 + _xlpm.m*3,
    _xlpm.dates, INDEX('Calendrier 2026-2027'!$C$13:$BC$43,,_xlpm.col),
    _xlpm.titres, INDEX('Calendrier 2026-2027'!$D$13:$BD$43,,_xlpm.col),
    _xlpm.r, _xlfn.XLOOKUP(_xlpm.d, _xlpm.dates, _xlpm.titres),
    IF(_xlpm.r=0,"",_xlpm.r)
)</f>
        <v>Entreprise</v>
      </c>
      <c r="E378">
        <f t="shared" si="22"/>
        <v>0</v>
      </c>
      <c r="F378" t="str">
        <f>_xlfn.XLOOKUP('Fiche formation'!$C$8,SitesFormations[Site de formation principal],SitesFormations[Mail pour assiduité],"")</f>
        <v>cfa-ensuplr-upvd@umontpellier.fr</v>
      </c>
      <c r="G378" t="s">
        <v>140</v>
      </c>
      <c r="H378" t="str">
        <f>_xlfn.TEXTJOIN(" ",TRUE,
'Fiche formation'!$C$18,
_xlfn.SWITCH('Fiche formation'!$C$18,"DNO","2A","DE AUDIO","3A",
_xlfn.SWITCH('Fiche formation'!$C$15,"DEUST","2A","DSCG","2A","MASTER","2A","BUT","3A","DCG","3A","LG","3A","LP","3A","INGE","3A",""))
)</f>
        <v>M CHPS 2A</v>
      </c>
    </row>
    <row r="379" spans="1:8" x14ac:dyDescent="0.3">
      <c r="A379" s="1">
        <f t="shared" si="23"/>
        <v>46423</v>
      </c>
      <c r="B379" t="str">
        <f t="shared" si="20"/>
        <v>14:00</v>
      </c>
      <c r="C379" t="str">
        <f t="shared" si="21"/>
        <v>17:00</v>
      </c>
      <c r="D379" s="12" t="str" cm="1">
        <f t="array" ref="D379">_xlfn.LET(
    _xlpm.d, A379,
    _xlpm.debut, DATE(2026,8,1),
    _xlpm.m, DATEDIF(_xlpm.debut, _xlpm.d, "m"),
    _xlpm.col, 1 + _xlpm.m*3,
    _xlpm.dates, INDEX('Calendrier 2026-2027'!$C$13:$BC$43,,_xlpm.col),
    _xlpm.titres, INDEX('Calendrier 2026-2027'!$D$13:$BD$43,,_xlpm.col),
    _xlpm.r, _xlfn.XLOOKUP(_xlpm.d, _xlpm.dates, _xlpm.titres),
    IF(_xlpm.r=0,"",_xlpm.r)
)</f>
        <v>Entreprise</v>
      </c>
      <c r="E379">
        <f t="shared" si="22"/>
        <v>0</v>
      </c>
      <c r="F379" t="str">
        <f>_xlfn.XLOOKUP('Fiche formation'!$C$8,SitesFormations[Site de formation principal],SitesFormations[Mail pour assiduité],"")</f>
        <v>cfa-ensuplr-upvd@umontpellier.fr</v>
      </c>
      <c r="G379" t="s">
        <v>140</v>
      </c>
      <c r="H379" t="str">
        <f>_xlfn.TEXTJOIN(" ",TRUE,
'Fiche formation'!$C$18,
_xlfn.SWITCH('Fiche formation'!$C$18,"DNO","2A","DE AUDIO","3A",
_xlfn.SWITCH('Fiche formation'!$C$15,"DEUST","2A","DSCG","2A","MASTER","2A","BUT","3A","DCG","3A","LG","3A","LP","3A","INGE","3A",""))
)</f>
        <v>M CHPS 2A</v>
      </c>
    </row>
    <row r="380" spans="1:8" x14ac:dyDescent="0.3">
      <c r="A380" s="1">
        <f t="shared" si="23"/>
        <v>46424</v>
      </c>
      <c r="B380" t="str">
        <f t="shared" si="20"/>
        <v/>
      </c>
      <c r="C380" t="str">
        <f t="shared" si="21"/>
        <v/>
      </c>
      <c r="D380" s="12" t="str" cm="1">
        <f t="array" ref="D380">_xlfn.LET(
    _xlpm.d, A380,
    _xlpm.debut, DATE(2026,8,1),
    _xlpm.m, DATEDIF(_xlpm.debut, _xlpm.d, "m"),
    _xlpm.col, 1 + _xlpm.m*3,
    _xlpm.dates, INDEX('Calendrier 2026-2027'!$C$13:$BC$43,,_xlpm.col),
    _xlpm.titres, INDEX('Calendrier 2026-2027'!$D$13:$BD$43,,_xlpm.col),
    _xlpm.r, _xlfn.XLOOKUP(_xlpm.d, _xlpm.dates, _xlpm.titres),
    IF(_xlpm.r=0,"",_xlpm.r)
)</f>
        <v/>
      </c>
      <c r="E380" t="str">
        <f t="shared" si="22"/>
        <v/>
      </c>
      <c r="F380" t="str">
        <f>_xlfn.XLOOKUP('Fiche formation'!$C$8,SitesFormations[Site de formation principal],SitesFormations[Mail pour assiduité],"")</f>
        <v>cfa-ensuplr-upvd@umontpellier.fr</v>
      </c>
      <c r="G380" t="s">
        <v>140</v>
      </c>
      <c r="H380" t="str">
        <f>_xlfn.TEXTJOIN(" ",TRUE,
'Fiche formation'!$C$18,
_xlfn.SWITCH('Fiche formation'!$C$18,"DNO","2A","DE AUDIO","3A",
_xlfn.SWITCH('Fiche formation'!$C$15,"DEUST","2A","DSCG","2A","MASTER","2A","BUT","3A","DCG","3A","LG","3A","LP","3A","INGE","3A",""))
)</f>
        <v>M CHPS 2A</v>
      </c>
    </row>
    <row r="381" spans="1:8" x14ac:dyDescent="0.3">
      <c r="A381" s="1">
        <f t="shared" si="23"/>
        <v>46424</v>
      </c>
      <c r="B381" t="str">
        <f t="shared" si="20"/>
        <v/>
      </c>
      <c r="C381" t="str">
        <f t="shared" si="21"/>
        <v/>
      </c>
      <c r="D381" s="12" t="str" cm="1">
        <f t="array" ref="D381">_xlfn.LET(
    _xlpm.d, A381,
    _xlpm.debut, DATE(2026,8,1),
    _xlpm.m, DATEDIF(_xlpm.debut, _xlpm.d, "m"),
    _xlpm.col, 1 + _xlpm.m*3,
    _xlpm.dates, INDEX('Calendrier 2026-2027'!$C$13:$BC$43,,_xlpm.col),
    _xlpm.titres, INDEX('Calendrier 2026-2027'!$D$13:$BD$43,,_xlpm.col),
    _xlpm.r, _xlfn.XLOOKUP(_xlpm.d, _xlpm.dates, _xlpm.titres),
    IF(_xlpm.r=0,"",_xlpm.r)
)</f>
        <v/>
      </c>
      <c r="E381" t="str">
        <f t="shared" si="22"/>
        <v/>
      </c>
      <c r="F381" t="str">
        <f>_xlfn.XLOOKUP('Fiche formation'!$C$8,SitesFormations[Site de formation principal],SitesFormations[Mail pour assiduité],"")</f>
        <v>cfa-ensuplr-upvd@umontpellier.fr</v>
      </c>
      <c r="G381" t="s">
        <v>140</v>
      </c>
      <c r="H381" t="str">
        <f>_xlfn.TEXTJOIN(" ",TRUE,
'Fiche formation'!$C$18,
_xlfn.SWITCH('Fiche formation'!$C$18,"DNO","2A","DE AUDIO","3A",
_xlfn.SWITCH('Fiche formation'!$C$15,"DEUST","2A","DSCG","2A","MASTER","2A","BUT","3A","DCG","3A","LG","3A","LP","3A","INGE","3A",""))
)</f>
        <v>M CHPS 2A</v>
      </c>
    </row>
    <row r="382" spans="1:8" x14ac:dyDescent="0.3">
      <c r="A382" s="1">
        <f t="shared" si="23"/>
        <v>46425</v>
      </c>
      <c r="B382" t="str">
        <f t="shared" si="20"/>
        <v/>
      </c>
      <c r="C382" t="str">
        <f t="shared" si="21"/>
        <v/>
      </c>
      <c r="D382" s="12" t="str" cm="1">
        <f t="array" ref="D382">_xlfn.LET(
    _xlpm.d, A382,
    _xlpm.debut, DATE(2026,8,1),
    _xlpm.m, DATEDIF(_xlpm.debut, _xlpm.d, "m"),
    _xlpm.col, 1 + _xlpm.m*3,
    _xlpm.dates, INDEX('Calendrier 2026-2027'!$C$13:$BC$43,,_xlpm.col),
    _xlpm.titres, INDEX('Calendrier 2026-2027'!$D$13:$BD$43,,_xlpm.col),
    _xlpm.r, _xlfn.XLOOKUP(_xlpm.d, _xlpm.dates, _xlpm.titres),
    IF(_xlpm.r=0,"",_xlpm.r)
)</f>
        <v/>
      </c>
      <c r="E382" t="str">
        <f t="shared" si="22"/>
        <v/>
      </c>
      <c r="F382" t="str">
        <f>_xlfn.XLOOKUP('Fiche formation'!$C$8,SitesFormations[Site de formation principal],SitesFormations[Mail pour assiduité],"")</f>
        <v>cfa-ensuplr-upvd@umontpellier.fr</v>
      </c>
      <c r="G382" t="s">
        <v>140</v>
      </c>
      <c r="H382" t="str">
        <f>_xlfn.TEXTJOIN(" ",TRUE,
'Fiche formation'!$C$18,
_xlfn.SWITCH('Fiche formation'!$C$18,"DNO","2A","DE AUDIO","3A",
_xlfn.SWITCH('Fiche formation'!$C$15,"DEUST","2A","DSCG","2A","MASTER","2A","BUT","3A","DCG","3A","LG","3A","LP","3A","INGE","3A",""))
)</f>
        <v>M CHPS 2A</v>
      </c>
    </row>
    <row r="383" spans="1:8" x14ac:dyDescent="0.3">
      <c r="A383" s="1">
        <f t="shared" si="23"/>
        <v>46425</v>
      </c>
      <c r="B383" t="str">
        <f t="shared" si="20"/>
        <v/>
      </c>
      <c r="C383" t="str">
        <f t="shared" si="21"/>
        <v/>
      </c>
      <c r="D383" s="12" t="str" cm="1">
        <f t="array" ref="D383">_xlfn.LET(
    _xlpm.d, A383,
    _xlpm.debut, DATE(2026,8,1),
    _xlpm.m, DATEDIF(_xlpm.debut, _xlpm.d, "m"),
    _xlpm.col, 1 + _xlpm.m*3,
    _xlpm.dates, INDEX('Calendrier 2026-2027'!$C$13:$BC$43,,_xlpm.col),
    _xlpm.titres, INDEX('Calendrier 2026-2027'!$D$13:$BD$43,,_xlpm.col),
    _xlpm.r, _xlfn.XLOOKUP(_xlpm.d, _xlpm.dates, _xlpm.titres),
    IF(_xlpm.r=0,"",_xlpm.r)
)</f>
        <v/>
      </c>
      <c r="E383" t="str">
        <f t="shared" si="22"/>
        <v/>
      </c>
      <c r="F383" t="str">
        <f>_xlfn.XLOOKUP('Fiche formation'!$C$8,SitesFormations[Site de formation principal],SitesFormations[Mail pour assiduité],"")</f>
        <v>cfa-ensuplr-upvd@umontpellier.fr</v>
      </c>
      <c r="G383" t="s">
        <v>140</v>
      </c>
      <c r="H383" t="str">
        <f>_xlfn.TEXTJOIN(" ",TRUE,
'Fiche formation'!$C$18,
_xlfn.SWITCH('Fiche formation'!$C$18,"DNO","2A","DE AUDIO","3A",
_xlfn.SWITCH('Fiche formation'!$C$15,"DEUST","2A","DSCG","2A","MASTER","2A","BUT","3A","DCG","3A","LG","3A","LP","3A","INGE","3A",""))
)</f>
        <v>M CHPS 2A</v>
      </c>
    </row>
    <row r="384" spans="1:8" x14ac:dyDescent="0.3">
      <c r="A384" s="1">
        <f t="shared" si="23"/>
        <v>46426</v>
      </c>
      <c r="B384" t="str">
        <f t="shared" si="20"/>
        <v>08:00</v>
      </c>
      <c r="C384" t="str">
        <f t="shared" si="21"/>
        <v>12:00</v>
      </c>
      <c r="D384" s="12" t="str" cm="1">
        <f t="array" ref="D384">_xlfn.LET(
    _xlpm.d, A384,
    _xlpm.debut, DATE(2026,8,1),
    _xlpm.m, DATEDIF(_xlpm.debut, _xlpm.d, "m"),
    _xlpm.col, 1 + _xlpm.m*3,
    _xlpm.dates, INDEX('Calendrier 2026-2027'!$C$13:$BC$43,,_xlpm.col),
    _xlpm.titres, INDEX('Calendrier 2026-2027'!$D$13:$BD$43,,_xlpm.col),
    _xlpm.r, _xlfn.XLOOKUP(_xlpm.d, _xlpm.dates, _xlpm.titres),
    IF(_xlpm.r=0,"",_xlpm.r)
)</f>
        <v>Entreprise</v>
      </c>
      <c r="E384">
        <f t="shared" si="22"/>
        <v>0</v>
      </c>
      <c r="F384" t="str">
        <f>_xlfn.XLOOKUP('Fiche formation'!$C$8,SitesFormations[Site de formation principal],SitesFormations[Mail pour assiduité],"")</f>
        <v>cfa-ensuplr-upvd@umontpellier.fr</v>
      </c>
      <c r="G384" t="s">
        <v>140</v>
      </c>
      <c r="H384" t="str">
        <f>_xlfn.TEXTJOIN(" ",TRUE,
'Fiche formation'!$C$18,
_xlfn.SWITCH('Fiche formation'!$C$18,"DNO","2A","DE AUDIO","3A",
_xlfn.SWITCH('Fiche formation'!$C$15,"DEUST","2A","DSCG","2A","MASTER","2A","BUT","3A","DCG","3A","LG","3A","LP","3A","INGE","3A",""))
)</f>
        <v>M CHPS 2A</v>
      </c>
    </row>
    <row r="385" spans="1:8" x14ac:dyDescent="0.3">
      <c r="A385" s="1">
        <f t="shared" si="23"/>
        <v>46426</v>
      </c>
      <c r="B385" t="str">
        <f t="shared" si="20"/>
        <v>14:00</v>
      </c>
      <c r="C385" t="str">
        <f t="shared" si="21"/>
        <v>17:00</v>
      </c>
      <c r="D385" s="12" t="str" cm="1">
        <f t="array" ref="D385">_xlfn.LET(
    _xlpm.d, A385,
    _xlpm.debut, DATE(2026,8,1),
    _xlpm.m, DATEDIF(_xlpm.debut, _xlpm.d, "m"),
    _xlpm.col, 1 + _xlpm.m*3,
    _xlpm.dates, INDEX('Calendrier 2026-2027'!$C$13:$BC$43,,_xlpm.col),
    _xlpm.titres, INDEX('Calendrier 2026-2027'!$D$13:$BD$43,,_xlpm.col),
    _xlpm.r, _xlfn.XLOOKUP(_xlpm.d, _xlpm.dates, _xlpm.titres),
    IF(_xlpm.r=0,"",_xlpm.r)
)</f>
        <v>Entreprise</v>
      </c>
      <c r="E385">
        <f t="shared" si="22"/>
        <v>0</v>
      </c>
      <c r="F385" t="str">
        <f>_xlfn.XLOOKUP('Fiche formation'!$C$8,SitesFormations[Site de formation principal],SitesFormations[Mail pour assiduité],"")</f>
        <v>cfa-ensuplr-upvd@umontpellier.fr</v>
      </c>
      <c r="G385" t="s">
        <v>140</v>
      </c>
      <c r="H385" t="str">
        <f>_xlfn.TEXTJOIN(" ",TRUE,
'Fiche formation'!$C$18,
_xlfn.SWITCH('Fiche formation'!$C$18,"DNO","2A","DE AUDIO","3A",
_xlfn.SWITCH('Fiche formation'!$C$15,"DEUST","2A","DSCG","2A","MASTER","2A","BUT","3A","DCG","3A","LG","3A","LP","3A","INGE","3A",""))
)</f>
        <v>M CHPS 2A</v>
      </c>
    </row>
    <row r="386" spans="1:8" x14ac:dyDescent="0.3">
      <c r="A386" s="1">
        <f t="shared" si="23"/>
        <v>46427</v>
      </c>
      <c r="B386" t="str">
        <f t="shared" si="20"/>
        <v>08:00</v>
      </c>
      <c r="C386" t="str">
        <f t="shared" si="21"/>
        <v>12:00</v>
      </c>
      <c r="D386" s="12" t="str" cm="1">
        <f t="array" ref="D386">_xlfn.LET(
    _xlpm.d, A386,
    _xlpm.debut, DATE(2026,8,1),
    _xlpm.m, DATEDIF(_xlpm.debut, _xlpm.d, "m"),
    _xlpm.col, 1 + _xlpm.m*3,
    _xlpm.dates, INDEX('Calendrier 2026-2027'!$C$13:$BC$43,,_xlpm.col),
    _xlpm.titres, INDEX('Calendrier 2026-2027'!$D$13:$BD$43,,_xlpm.col),
    _xlpm.r, _xlfn.XLOOKUP(_xlpm.d, _xlpm.dates, _xlpm.titres),
    IF(_xlpm.r=0,"",_xlpm.r)
)</f>
        <v>Entreprise</v>
      </c>
      <c r="E386">
        <f t="shared" si="22"/>
        <v>0</v>
      </c>
      <c r="F386" t="str">
        <f>_xlfn.XLOOKUP('Fiche formation'!$C$8,SitesFormations[Site de formation principal],SitesFormations[Mail pour assiduité],"")</f>
        <v>cfa-ensuplr-upvd@umontpellier.fr</v>
      </c>
      <c r="G386" t="s">
        <v>140</v>
      </c>
      <c r="H386" t="str">
        <f>_xlfn.TEXTJOIN(" ",TRUE,
'Fiche formation'!$C$18,
_xlfn.SWITCH('Fiche formation'!$C$18,"DNO","2A","DE AUDIO","3A",
_xlfn.SWITCH('Fiche formation'!$C$15,"DEUST","2A","DSCG","2A","MASTER","2A","BUT","3A","DCG","3A","LG","3A","LP","3A","INGE","3A",""))
)</f>
        <v>M CHPS 2A</v>
      </c>
    </row>
    <row r="387" spans="1:8" x14ac:dyDescent="0.3">
      <c r="A387" s="1">
        <f t="shared" si="23"/>
        <v>46427</v>
      </c>
      <c r="B387" t="str">
        <f t="shared" ref="B387:B450" si="24">IF(D387="","",IF($A387=$A386,"14:00","08:00"))</f>
        <v>14:00</v>
      </c>
      <c r="C387" t="str">
        <f t="shared" ref="C387:C450" si="25">IF(D387="","",IF($A387=$A386,"17:00","12:00"))</f>
        <v>17:00</v>
      </c>
      <c r="D387" s="12" t="str" cm="1">
        <f t="array" ref="D387">_xlfn.LET(
    _xlpm.d, A387,
    _xlpm.debut, DATE(2026,8,1),
    _xlpm.m, DATEDIF(_xlpm.debut, _xlpm.d, "m"),
    _xlpm.col, 1 + _xlpm.m*3,
    _xlpm.dates, INDEX('Calendrier 2026-2027'!$C$13:$BC$43,,_xlpm.col),
    _xlpm.titres, INDEX('Calendrier 2026-2027'!$D$13:$BD$43,,_xlpm.col),
    _xlpm.r, _xlfn.XLOOKUP(_xlpm.d, _xlpm.dates, _xlpm.titres),
    IF(_xlpm.r=0,"",_xlpm.r)
)</f>
        <v>Entreprise</v>
      </c>
      <c r="E387">
        <f t="shared" ref="E387:E450" si="26">IF(D387="","",IF(OR(D387="Entreprise",D387="Révisions (Etp)"),0,1))</f>
        <v>0</v>
      </c>
      <c r="F387" t="str">
        <f>_xlfn.XLOOKUP('Fiche formation'!$C$8,SitesFormations[Site de formation principal],SitesFormations[Mail pour assiduité],"")</f>
        <v>cfa-ensuplr-upvd@umontpellier.fr</v>
      </c>
      <c r="G387" t="s">
        <v>140</v>
      </c>
      <c r="H387" t="str">
        <f>_xlfn.TEXTJOIN(" ",TRUE,
'Fiche formation'!$C$18,
_xlfn.SWITCH('Fiche formation'!$C$18,"DNO","2A","DE AUDIO","3A",
_xlfn.SWITCH('Fiche formation'!$C$15,"DEUST","2A","DSCG","2A","MASTER","2A","BUT","3A","DCG","3A","LG","3A","LP","3A","INGE","3A",""))
)</f>
        <v>M CHPS 2A</v>
      </c>
    </row>
    <row r="388" spans="1:8" x14ac:dyDescent="0.3">
      <c r="A388" s="1">
        <f t="shared" ref="A388:A451" si="27">IF(A387=A386,A387+1,A387)</f>
        <v>46428</v>
      </c>
      <c r="B388" t="str">
        <f t="shared" si="24"/>
        <v>08:00</v>
      </c>
      <c r="C388" t="str">
        <f t="shared" si="25"/>
        <v>12:00</v>
      </c>
      <c r="D388" s="12" t="str" cm="1">
        <f t="array" ref="D388">_xlfn.LET(
    _xlpm.d, A388,
    _xlpm.debut, DATE(2026,8,1),
    _xlpm.m, DATEDIF(_xlpm.debut, _xlpm.d, "m"),
    _xlpm.col, 1 + _xlpm.m*3,
    _xlpm.dates, INDEX('Calendrier 2026-2027'!$C$13:$BC$43,,_xlpm.col),
    _xlpm.titres, INDEX('Calendrier 2026-2027'!$D$13:$BD$43,,_xlpm.col),
    _xlpm.r, _xlfn.XLOOKUP(_xlpm.d, _xlpm.dates, _xlpm.titres),
    IF(_xlpm.r=0,"",_xlpm.r)
)</f>
        <v>Entreprise</v>
      </c>
      <c r="E388">
        <f t="shared" si="26"/>
        <v>0</v>
      </c>
      <c r="F388" t="str">
        <f>_xlfn.XLOOKUP('Fiche formation'!$C$8,SitesFormations[Site de formation principal],SitesFormations[Mail pour assiduité],"")</f>
        <v>cfa-ensuplr-upvd@umontpellier.fr</v>
      </c>
      <c r="G388" t="s">
        <v>140</v>
      </c>
      <c r="H388" t="str">
        <f>_xlfn.TEXTJOIN(" ",TRUE,
'Fiche formation'!$C$18,
_xlfn.SWITCH('Fiche formation'!$C$18,"DNO","2A","DE AUDIO","3A",
_xlfn.SWITCH('Fiche formation'!$C$15,"DEUST","2A","DSCG","2A","MASTER","2A","BUT","3A","DCG","3A","LG","3A","LP","3A","INGE","3A",""))
)</f>
        <v>M CHPS 2A</v>
      </c>
    </row>
    <row r="389" spans="1:8" x14ac:dyDescent="0.3">
      <c r="A389" s="1">
        <f t="shared" si="27"/>
        <v>46428</v>
      </c>
      <c r="B389" t="str">
        <f t="shared" si="24"/>
        <v>14:00</v>
      </c>
      <c r="C389" t="str">
        <f t="shared" si="25"/>
        <v>17:00</v>
      </c>
      <c r="D389" s="12" t="str" cm="1">
        <f t="array" ref="D389">_xlfn.LET(
    _xlpm.d, A389,
    _xlpm.debut, DATE(2026,8,1),
    _xlpm.m, DATEDIF(_xlpm.debut, _xlpm.d, "m"),
    _xlpm.col, 1 + _xlpm.m*3,
    _xlpm.dates, INDEX('Calendrier 2026-2027'!$C$13:$BC$43,,_xlpm.col),
    _xlpm.titres, INDEX('Calendrier 2026-2027'!$D$13:$BD$43,,_xlpm.col),
    _xlpm.r, _xlfn.XLOOKUP(_xlpm.d, _xlpm.dates, _xlpm.titres),
    IF(_xlpm.r=0,"",_xlpm.r)
)</f>
        <v>Entreprise</v>
      </c>
      <c r="E389">
        <f t="shared" si="26"/>
        <v>0</v>
      </c>
      <c r="F389" t="str">
        <f>_xlfn.XLOOKUP('Fiche formation'!$C$8,SitesFormations[Site de formation principal],SitesFormations[Mail pour assiduité],"")</f>
        <v>cfa-ensuplr-upvd@umontpellier.fr</v>
      </c>
      <c r="G389" t="s">
        <v>140</v>
      </c>
      <c r="H389" t="str">
        <f>_xlfn.TEXTJOIN(" ",TRUE,
'Fiche formation'!$C$18,
_xlfn.SWITCH('Fiche formation'!$C$18,"DNO","2A","DE AUDIO","3A",
_xlfn.SWITCH('Fiche formation'!$C$15,"DEUST","2A","DSCG","2A","MASTER","2A","BUT","3A","DCG","3A","LG","3A","LP","3A","INGE","3A",""))
)</f>
        <v>M CHPS 2A</v>
      </c>
    </row>
    <row r="390" spans="1:8" x14ac:dyDescent="0.3">
      <c r="A390" s="1">
        <f t="shared" si="27"/>
        <v>46429</v>
      </c>
      <c r="B390" t="str">
        <f t="shared" si="24"/>
        <v>08:00</v>
      </c>
      <c r="C390" t="str">
        <f t="shared" si="25"/>
        <v>12:00</v>
      </c>
      <c r="D390" s="12" t="str" cm="1">
        <f t="array" ref="D390">_xlfn.LET(
    _xlpm.d, A390,
    _xlpm.debut, DATE(2026,8,1),
    _xlpm.m, DATEDIF(_xlpm.debut, _xlpm.d, "m"),
    _xlpm.col, 1 + _xlpm.m*3,
    _xlpm.dates, INDEX('Calendrier 2026-2027'!$C$13:$BC$43,,_xlpm.col),
    _xlpm.titres, INDEX('Calendrier 2026-2027'!$D$13:$BD$43,,_xlpm.col),
    _xlpm.r, _xlfn.XLOOKUP(_xlpm.d, _xlpm.dates, _xlpm.titres),
    IF(_xlpm.r=0,"",_xlpm.r)
)</f>
        <v>Entreprise</v>
      </c>
      <c r="E390">
        <f t="shared" si="26"/>
        <v>0</v>
      </c>
      <c r="F390" t="str">
        <f>_xlfn.XLOOKUP('Fiche formation'!$C$8,SitesFormations[Site de formation principal],SitesFormations[Mail pour assiduité],"")</f>
        <v>cfa-ensuplr-upvd@umontpellier.fr</v>
      </c>
      <c r="G390" t="s">
        <v>140</v>
      </c>
      <c r="H390" t="str">
        <f>_xlfn.TEXTJOIN(" ",TRUE,
'Fiche formation'!$C$18,
_xlfn.SWITCH('Fiche formation'!$C$18,"DNO","2A","DE AUDIO","3A",
_xlfn.SWITCH('Fiche formation'!$C$15,"DEUST","2A","DSCG","2A","MASTER","2A","BUT","3A","DCG","3A","LG","3A","LP","3A","INGE","3A",""))
)</f>
        <v>M CHPS 2A</v>
      </c>
    </row>
    <row r="391" spans="1:8" x14ac:dyDescent="0.3">
      <c r="A391" s="1">
        <f t="shared" si="27"/>
        <v>46429</v>
      </c>
      <c r="B391" t="str">
        <f t="shared" si="24"/>
        <v>14:00</v>
      </c>
      <c r="C391" t="str">
        <f t="shared" si="25"/>
        <v>17:00</v>
      </c>
      <c r="D391" s="12" t="str" cm="1">
        <f t="array" ref="D391">_xlfn.LET(
    _xlpm.d, A391,
    _xlpm.debut, DATE(2026,8,1),
    _xlpm.m, DATEDIF(_xlpm.debut, _xlpm.d, "m"),
    _xlpm.col, 1 + _xlpm.m*3,
    _xlpm.dates, INDEX('Calendrier 2026-2027'!$C$13:$BC$43,,_xlpm.col),
    _xlpm.titres, INDEX('Calendrier 2026-2027'!$D$13:$BD$43,,_xlpm.col),
    _xlpm.r, _xlfn.XLOOKUP(_xlpm.d, _xlpm.dates, _xlpm.titres),
    IF(_xlpm.r=0,"",_xlpm.r)
)</f>
        <v>Entreprise</v>
      </c>
      <c r="E391">
        <f t="shared" si="26"/>
        <v>0</v>
      </c>
      <c r="F391" t="str">
        <f>_xlfn.XLOOKUP('Fiche formation'!$C$8,SitesFormations[Site de formation principal],SitesFormations[Mail pour assiduité],"")</f>
        <v>cfa-ensuplr-upvd@umontpellier.fr</v>
      </c>
      <c r="G391" t="s">
        <v>140</v>
      </c>
      <c r="H391" t="str">
        <f>_xlfn.TEXTJOIN(" ",TRUE,
'Fiche formation'!$C$18,
_xlfn.SWITCH('Fiche formation'!$C$18,"DNO","2A","DE AUDIO","3A",
_xlfn.SWITCH('Fiche formation'!$C$15,"DEUST","2A","DSCG","2A","MASTER","2A","BUT","3A","DCG","3A","LG","3A","LP","3A","INGE","3A",""))
)</f>
        <v>M CHPS 2A</v>
      </c>
    </row>
    <row r="392" spans="1:8" x14ac:dyDescent="0.3">
      <c r="A392" s="1">
        <f t="shared" si="27"/>
        <v>46430</v>
      </c>
      <c r="B392" t="str">
        <f t="shared" si="24"/>
        <v>08:00</v>
      </c>
      <c r="C392" t="str">
        <f t="shared" si="25"/>
        <v>12:00</v>
      </c>
      <c r="D392" s="12" t="str" cm="1">
        <f t="array" ref="D392">_xlfn.LET(
    _xlpm.d, A392,
    _xlpm.debut, DATE(2026,8,1),
    _xlpm.m, DATEDIF(_xlpm.debut, _xlpm.d, "m"),
    _xlpm.col, 1 + _xlpm.m*3,
    _xlpm.dates, INDEX('Calendrier 2026-2027'!$C$13:$BC$43,,_xlpm.col),
    _xlpm.titres, INDEX('Calendrier 2026-2027'!$D$13:$BD$43,,_xlpm.col),
    _xlpm.r, _xlfn.XLOOKUP(_xlpm.d, _xlpm.dates, _xlpm.titres),
    IF(_xlpm.r=0,"",_xlpm.r)
)</f>
        <v>Entreprise</v>
      </c>
      <c r="E392">
        <f t="shared" si="26"/>
        <v>0</v>
      </c>
      <c r="F392" t="str">
        <f>_xlfn.XLOOKUP('Fiche formation'!$C$8,SitesFormations[Site de formation principal],SitesFormations[Mail pour assiduité],"")</f>
        <v>cfa-ensuplr-upvd@umontpellier.fr</v>
      </c>
      <c r="G392" t="s">
        <v>140</v>
      </c>
      <c r="H392" t="str">
        <f>_xlfn.TEXTJOIN(" ",TRUE,
'Fiche formation'!$C$18,
_xlfn.SWITCH('Fiche formation'!$C$18,"DNO","2A","DE AUDIO","3A",
_xlfn.SWITCH('Fiche formation'!$C$15,"DEUST","2A","DSCG","2A","MASTER","2A","BUT","3A","DCG","3A","LG","3A","LP","3A","INGE","3A",""))
)</f>
        <v>M CHPS 2A</v>
      </c>
    </row>
    <row r="393" spans="1:8" x14ac:dyDescent="0.3">
      <c r="A393" s="1">
        <f t="shared" si="27"/>
        <v>46430</v>
      </c>
      <c r="B393" t="str">
        <f t="shared" si="24"/>
        <v>14:00</v>
      </c>
      <c r="C393" t="str">
        <f t="shared" si="25"/>
        <v>17:00</v>
      </c>
      <c r="D393" s="12" t="str" cm="1">
        <f t="array" ref="D393">_xlfn.LET(
    _xlpm.d, A393,
    _xlpm.debut, DATE(2026,8,1),
    _xlpm.m, DATEDIF(_xlpm.debut, _xlpm.d, "m"),
    _xlpm.col, 1 + _xlpm.m*3,
    _xlpm.dates, INDEX('Calendrier 2026-2027'!$C$13:$BC$43,,_xlpm.col),
    _xlpm.titres, INDEX('Calendrier 2026-2027'!$D$13:$BD$43,,_xlpm.col),
    _xlpm.r, _xlfn.XLOOKUP(_xlpm.d, _xlpm.dates, _xlpm.titres),
    IF(_xlpm.r=0,"",_xlpm.r)
)</f>
        <v>Entreprise</v>
      </c>
      <c r="E393">
        <f t="shared" si="26"/>
        <v>0</v>
      </c>
      <c r="F393" t="str">
        <f>_xlfn.XLOOKUP('Fiche formation'!$C$8,SitesFormations[Site de formation principal],SitesFormations[Mail pour assiduité],"")</f>
        <v>cfa-ensuplr-upvd@umontpellier.fr</v>
      </c>
      <c r="G393" t="s">
        <v>140</v>
      </c>
      <c r="H393" t="str">
        <f>_xlfn.TEXTJOIN(" ",TRUE,
'Fiche formation'!$C$18,
_xlfn.SWITCH('Fiche formation'!$C$18,"DNO","2A","DE AUDIO","3A",
_xlfn.SWITCH('Fiche formation'!$C$15,"DEUST","2A","DSCG","2A","MASTER","2A","BUT","3A","DCG","3A","LG","3A","LP","3A","INGE","3A",""))
)</f>
        <v>M CHPS 2A</v>
      </c>
    </row>
    <row r="394" spans="1:8" x14ac:dyDescent="0.3">
      <c r="A394" s="1">
        <f t="shared" si="27"/>
        <v>46431</v>
      </c>
      <c r="B394" t="str">
        <f t="shared" si="24"/>
        <v/>
      </c>
      <c r="C394" t="str">
        <f t="shared" si="25"/>
        <v/>
      </c>
      <c r="D394" s="12" t="str" cm="1">
        <f t="array" ref="D394">_xlfn.LET(
    _xlpm.d, A394,
    _xlpm.debut, DATE(2026,8,1),
    _xlpm.m, DATEDIF(_xlpm.debut, _xlpm.d, "m"),
    _xlpm.col, 1 + _xlpm.m*3,
    _xlpm.dates, INDEX('Calendrier 2026-2027'!$C$13:$BC$43,,_xlpm.col),
    _xlpm.titres, INDEX('Calendrier 2026-2027'!$D$13:$BD$43,,_xlpm.col),
    _xlpm.r, _xlfn.XLOOKUP(_xlpm.d, _xlpm.dates, _xlpm.titres),
    IF(_xlpm.r=0,"",_xlpm.r)
)</f>
        <v/>
      </c>
      <c r="E394" t="str">
        <f t="shared" si="26"/>
        <v/>
      </c>
      <c r="F394" t="str">
        <f>_xlfn.XLOOKUP('Fiche formation'!$C$8,SitesFormations[Site de formation principal],SitesFormations[Mail pour assiduité],"")</f>
        <v>cfa-ensuplr-upvd@umontpellier.fr</v>
      </c>
      <c r="G394" t="s">
        <v>140</v>
      </c>
      <c r="H394" t="str">
        <f>_xlfn.TEXTJOIN(" ",TRUE,
'Fiche formation'!$C$18,
_xlfn.SWITCH('Fiche formation'!$C$18,"DNO","2A","DE AUDIO","3A",
_xlfn.SWITCH('Fiche formation'!$C$15,"DEUST","2A","DSCG","2A","MASTER","2A","BUT","3A","DCG","3A","LG","3A","LP","3A","INGE","3A",""))
)</f>
        <v>M CHPS 2A</v>
      </c>
    </row>
    <row r="395" spans="1:8" x14ac:dyDescent="0.3">
      <c r="A395" s="1">
        <f t="shared" si="27"/>
        <v>46431</v>
      </c>
      <c r="B395" t="str">
        <f t="shared" si="24"/>
        <v/>
      </c>
      <c r="C395" t="str">
        <f t="shared" si="25"/>
        <v/>
      </c>
      <c r="D395" s="12" t="str" cm="1">
        <f t="array" ref="D395">_xlfn.LET(
    _xlpm.d, A395,
    _xlpm.debut, DATE(2026,8,1),
    _xlpm.m, DATEDIF(_xlpm.debut, _xlpm.d, "m"),
    _xlpm.col, 1 + _xlpm.m*3,
    _xlpm.dates, INDEX('Calendrier 2026-2027'!$C$13:$BC$43,,_xlpm.col),
    _xlpm.titres, INDEX('Calendrier 2026-2027'!$D$13:$BD$43,,_xlpm.col),
    _xlpm.r, _xlfn.XLOOKUP(_xlpm.d, _xlpm.dates, _xlpm.titres),
    IF(_xlpm.r=0,"",_xlpm.r)
)</f>
        <v/>
      </c>
      <c r="E395" t="str">
        <f t="shared" si="26"/>
        <v/>
      </c>
      <c r="F395" t="str">
        <f>_xlfn.XLOOKUP('Fiche formation'!$C$8,SitesFormations[Site de formation principal],SitesFormations[Mail pour assiduité],"")</f>
        <v>cfa-ensuplr-upvd@umontpellier.fr</v>
      </c>
      <c r="G395" t="s">
        <v>140</v>
      </c>
      <c r="H395" t="str">
        <f>_xlfn.TEXTJOIN(" ",TRUE,
'Fiche formation'!$C$18,
_xlfn.SWITCH('Fiche formation'!$C$18,"DNO","2A","DE AUDIO","3A",
_xlfn.SWITCH('Fiche formation'!$C$15,"DEUST","2A","DSCG","2A","MASTER","2A","BUT","3A","DCG","3A","LG","3A","LP","3A","INGE","3A",""))
)</f>
        <v>M CHPS 2A</v>
      </c>
    </row>
    <row r="396" spans="1:8" x14ac:dyDescent="0.3">
      <c r="A396" s="1">
        <f t="shared" si="27"/>
        <v>46432</v>
      </c>
      <c r="B396" t="str">
        <f t="shared" si="24"/>
        <v/>
      </c>
      <c r="C396" t="str">
        <f t="shared" si="25"/>
        <v/>
      </c>
      <c r="D396" s="12" t="str" cm="1">
        <f t="array" ref="D396">_xlfn.LET(
    _xlpm.d, A396,
    _xlpm.debut, DATE(2026,8,1),
    _xlpm.m, DATEDIF(_xlpm.debut, _xlpm.d, "m"),
    _xlpm.col, 1 + _xlpm.m*3,
    _xlpm.dates, INDEX('Calendrier 2026-2027'!$C$13:$BC$43,,_xlpm.col),
    _xlpm.titres, INDEX('Calendrier 2026-2027'!$D$13:$BD$43,,_xlpm.col),
    _xlpm.r, _xlfn.XLOOKUP(_xlpm.d, _xlpm.dates, _xlpm.titres),
    IF(_xlpm.r=0,"",_xlpm.r)
)</f>
        <v/>
      </c>
      <c r="E396" t="str">
        <f t="shared" si="26"/>
        <v/>
      </c>
      <c r="F396" t="str">
        <f>_xlfn.XLOOKUP('Fiche formation'!$C$8,SitesFormations[Site de formation principal],SitesFormations[Mail pour assiduité],"")</f>
        <v>cfa-ensuplr-upvd@umontpellier.fr</v>
      </c>
      <c r="G396" t="s">
        <v>140</v>
      </c>
      <c r="H396" t="str">
        <f>_xlfn.TEXTJOIN(" ",TRUE,
'Fiche formation'!$C$18,
_xlfn.SWITCH('Fiche formation'!$C$18,"DNO","2A","DE AUDIO","3A",
_xlfn.SWITCH('Fiche formation'!$C$15,"DEUST","2A","DSCG","2A","MASTER","2A","BUT","3A","DCG","3A","LG","3A","LP","3A","INGE","3A",""))
)</f>
        <v>M CHPS 2A</v>
      </c>
    </row>
    <row r="397" spans="1:8" x14ac:dyDescent="0.3">
      <c r="A397" s="1">
        <f t="shared" si="27"/>
        <v>46432</v>
      </c>
      <c r="B397" t="str">
        <f t="shared" si="24"/>
        <v/>
      </c>
      <c r="C397" t="str">
        <f t="shared" si="25"/>
        <v/>
      </c>
      <c r="D397" s="12" t="str" cm="1">
        <f t="array" ref="D397">_xlfn.LET(
    _xlpm.d, A397,
    _xlpm.debut, DATE(2026,8,1),
    _xlpm.m, DATEDIF(_xlpm.debut, _xlpm.d, "m"),
    _xlpm.col, 1 + _xlpm.m*3,
    _xlpm.dates, INDEX('Calendrier 2026-2027'!$C$13:$BC$43,,_xlpm.col),
    _xlpm.titres, INDEX('Calendrier 2026-2027'!$D$13:$BD$43,,_xlpm.col),
    _xlpm.r, _xlfn.XLOOKUP(_xlpm.d, _xlpm.dates, _xlpm.titres),
    IF(_xlpm.r=0,"",_xlpm.r)
)</f>
        <v/>
      </c>
      <c r="E397" t="str">
        <f t="shared" si="26"/>
        <v/>
      </c>
      <c r="F397" t="str">
        <f>_xlfn.XLOOKUP('Fiche formation'!$C$8,SitesFormations[Site de formation principal],SitesFormations[Mail pour assiduité],"")</f>
        <v>cfa-ensuplr-upvd@umontpellier.fr</v>
      </c>
      <c r="G397" t="s">
        <v>140</v>
      </c>
      <c r="H397" t="str">
        <f>_xlfn.TEXTJOIN(" ",TRUE,
'Fiche formation'!$C$18,
_xlfn.SWITCH('Fiche formation'!$C$18,"DNO","2A","DE AUDIO","3A",
_xlfn.SWITCH('Fiche formation'!$C$15,"DEUST","2A","DSCG","2A","MASTER","2A","BUT","3A","DCG","3A","LG","3A","LP","3A","INGE","3A",""))
)</f>
        <v>M CHPS 2A</v>
      </c>
    </row>
    <row r="398" spans="1:8" x14ac:dyDescent="0.3">
      <c r="A398" s="1">
        <f t="shared" si="27"/>
        <v>46433</v>
      </c>
      <c r="B398" t="str">
        <f t="shared" si="24"/>
        <v>08:00</v>
      </c>
      <c r="C398" t="str">
        <f t="shared" si="25"/>
        <v>12:00</v>
      </c>
      <c r="D398" s="12" t="str" cm="1">
        <f t="array" ref="D398">_xlfn.LET(
    _xlpm.d, A398,
    _xlpm.debut, DATE(2026,8,1),
    _xlpm.m, DATEDIF(_xlpm.debut, _xlpm.d, "m"),
    _xlpm.col, 1 + _xlpm.m*3,
    _xlpm.dates, INDEX('Calendrier 2026-2027'!$C$13:$BC$43,,_xlpm.col),
    _xlpm.titres, INDEX('Calendrier 2026-2027'!$D$13:$BD$43,,_xlpm.col),
    _xlpm.r, _xlfn.XLOOKUP(_xlpm.d, _xlpm.dates, _xlpm.titres),
    IF(_xlpm.r=0,"",_xlpm.r)
)</f>
        <v>Entreprise</v>
      </c>
      <c r="E398">
        <f t="shared" si="26"/>
        <v>0</v>
      </c>
      <c r="F398" t="str">
        <f>_xlfn.XLOOKUP('Fiche formation'!$C$8,SitesFormations[Site de formation principal],SitesFormations[Mail pour assiduité],"")</f>
        <v>cfa-ensuplr-upvd@umontpellier.fr</v>
      </c>
      <c r="G398" t="s">
        <v>140</v>
      </c>
      <c r="H398" t="str">
        <f>_xlfn.TEXTJOIN(" ",TRUE,
'Fiche formation'!$C$18,
_xlfn.SWITCH('Fiche formation'!$C$18,"DNO","2A","DE AUDIO","3A",
_xlfn.SWITCH('Fiche formation'!$C$15,"DEUST","2A","DSCG","2A","MASTER","2A","BUT","3A","DCG","3A","LG","3A","LP","3A","INGE","3A",""))
)</f>
        <v>M CHPS 2A</v>
      </c>
    </row>
    <row r="399" spans="1:8" x14ac:dyDescent="0.3">
      <c r="A399" s="1">
        <f t="shared" si="27"/>
        <v>46433</v>
      </c>
      <c r="B399" t="str">
        <f t="shared" si="24"/>
        <v>14:00</v>
      </c>
      <c r="C399" t="str">
        <f t="shared" si="25"/>
        <v>17:00</v>
      </c>
      <c r="D399" s="12" t="str" cm="1">
        <f t="array" ref="D399">_xlfn.LET(
    _xlpm.d, A399,
    _xlpm.debut, DATE(2026,8,1),
    _xlpm.m, DATEDIF(_xlpm.debut, _xlpm.d, "m"),
    _xlpm.col, 1 + _xlpm.m*3,
    _xlpm.dates, INDEX('Calendrier 2026-2027'!$C$13:$BC$43,,_xlpm.col),
    _xlpm.titres, INDEX('Calendrier 2026-2027'!$D$13:$BD$43,,_xlpm.col),
    _xlpm.r, _xlfn.XLOOKUP(_xlpm.d, _xlpm.dates, _xlpm.titres),
    IF(_xlpm.r=0,"",_xlpm.r)
)</f>
        <v>Entreprise</v>
      </c>
      <c r="E399">
        <f t="shared" si="26"/>
        <v>0</v>
      </c>
      <c r="F399" t="str">
        <f>_xlfn.XLOOKUP('Fiche formation'!$C$8,SitesFormations[Site de formation principal],SitesFormations[Mail pour assiduité],"")</f>
        <v>cfa-ensuplr-upvd@umontpellier.fr</v>
      </c>
      <c r="G399" t="s">
        <v>140</v>
      </c>
      <c r="H399" t="str">
        <f>_xlfn.TEXTJOIN(" ",TRUE,
'Fiche formation'!$C$18,
_xlfn.SWITCH('Fiche formation'!$C$18,"DNO","2A","DE AUDIO","3A",
_xlfn.SWITCH('Fiche formation'!$C$15,"DEUST","2A","DSCG","2A","MASTER","2A","BUT","3A","DCG","3A","LG","3A","LP","3A","INGE","3A",""))
)</f>
        <v>M CHPS 2A</v>
      </c>
    </row>
    <row r="400" spans="1:8" x14ac:dyDescent="0.3">
      <c r="A400" s="1">
        <f t="shared" si="27"/>
        <v>46434</v>
      </c>
      <c r="B400" t="str">
        <f t="shared" si="24"/>
        <v>08:00</v>
      </c>
      <c r="C400" t="str">
        <f t="shared" si="25"/>
        <v>12:00</v>
      </c>
      <c r="D400" s="12" t="str" cm="1">
        <f t="array" ref="D400">_xlfn.LET(
    _xlpm.d, A400,
    _xlpm.debut, DATE(2026,8,1),
    _xlpm.m, DATEDIF(_xlpm.debut, _xlpm.d, "m"),
    _xlpm.col, 1 + _xlpm.m*3,
    _xlpm.dates, INDEX('Calendrier 2026-2027'!$C$13:$BC$43,,_xlpm.col),
    _xlpm.titres, INDEX('Calendrier 2026-2027'!$D$13:$BD$43,,_xlpm.col),
    _xlpm.r, _xlfn.XLOOKUP(_xlpm.d, _xlpm.dates, _xlpm.titres),
    IF(_xlpm.r=0,"",_xlpm.r)
)</f>
        <v>Entreprise</v>
      </c>
      <c r="E400">
        <f t="shared" si="26"/>
        <v>0</v>
      </c>
      <c r="F400" t="str">
        <f>_xlfn.XLOOKUP('Fiche formation'!$C$8,SitesFormations[Site de formation principal],SitesFormations[Mail pour assiduité],"")</f>
        <v>cfa-ensuplr-upvd@umontpellier.fr</v>
      </c>
      <c r="G400" t="s">
        <v>140</v>
      </c>
      <c r="H400" t="str">
        <f>_xlfn.TEXTJOIN(" ",TRUE,
'Fiche formation'!$C$18,
_xlfn.SWITCH('Fiche formation'!$C$18,"DNO","2A","DE AUDIO","3A",
_xlfn.SWITCH('Fiche formation'!$C$15,"DEUST","2A","DSCG","2A","MASTER","2A","BUT","3A","DCG","3A","LG","3A","LP","3A","INGE","3A",""))
)</f>
        <v>M CHPS 2A</v>
      </c>
    </row>
    <row r="401" spans="1:8" x14ac:dyDescent="0.3">
      <c r="A401" s="1">
        <f t="shared" si="27"/>
        <v>46434</v>
      </c>
      <c r="B401" t="str">
        <f t="shared" si="24"/>
        <v>14:00</v>
      </c>
      <c r="C401" t="str">
        <f t="shared" si="25"/>
        <v>17:00</v>
      </c>
      <c r="D401" s="12" t="str" cm="1">
        <f t="array" ref="D401">_xlfn.LET(
    _xlpm.d, A401,
    _xlpm.debut, DATE(2026,8,1),
    _xlpm.m, DATEDIF(_xlpm.debut, _xlpm.d, "m"),
    _xlpm.col, 1 + _xlpm.m*3,
    _xlpm.dates, INDEX('Calendrier 2026-2027'!$C$13:$BC$43,,_xlpm.col),
    _xlpm.titres, INDEX('Calendrier 2026-2027'!$D$13:$BD$43,,_xlpm.col),
    _xlpm.r, _xlfn.XLOOKUP(_xlpm.d, _xlpm.dates, _xlpm.titres),
    IF(_xlpm.r=0,"",_xlpm.r)
)</f>
        <v>Entreprise</v>
      </c>
      <c r="E401">
        <f t="shared" si="26"/>
        <v>0</v>
      </c>
      <c r="F401" t="str">
        <f>_xlfn.XLOOKUP('Fiche formation'!$C$8,SitesFormations[Site de formation principal],SitesFormations[Mail pour assiduité],"")</f>
        <v>cfa-ensuplr-upvd@umontpellier.fr</v>
      </c>
      <c r="G401" t="s">
        <v>140</v>
      </c>
      <c r="H401" t="str">
        <f>_xlfn.TEXTJOIN(" ",TRUE,
'Fiche formation'!$C$18,
_xlfn.SWITCH('Fiche formation'!$C$18,"DNO","2A","DE AUDIO","3A",
_xlfn.SWITCH('Fiche formation'!$C$15,"DEUST","2A","DSCG","2A","MASTER","2A","BUT","3A","DCG","3A","LG","3A","LP","3A","INGE","3A",""))
)</f>
        <v>M CHPS 2A</v>
      </c>
    </row>
    <row r="402" spans="1:8" x14ac:dyDescent="0.3">
      <c r="A402" s="1">
        <f t="shared" si="27"/>
        <v>46435</v>
      </c>
      <c r="B402" t="str">
        <f t="shared" si="24"/>
        <v>08:00</v>
      </c>
      <c r="C402" t="str">
        <f t="shared" si="25"/>
        <v>12:00</v>
      </c>
      <c r="D402" s="12" t="str" cm="1">
        <f t="array" ref="D402">_xlfn.LET(
    _xlpm.d, A402,
    _xlpm.debut, DATE(2026,8,1),
    _xlpm.m, DATEDIF(_xlpm.debut, _xlpm.d, "m"),
    _xlpm.col, 1 + _xlpm.m*3,
    _xlpm.dates, INDEX('Calendrier 2026-2027'!$C$13:$BC$43,,_xlpm.col),
    _xlpm.titres, INDEX('Calendrier 2026-2027'!$D$13:$BD$43,,_xlpm.col),
    _xlpm.r, _xlfn.XLOOKUP(_xlpm.d, _xlpm.dates, _xlpm.titres),
    IF(_xlpm.r=0,"",_xlpm.r)
)</f>
        <v>Entreprise</v>
      </c>
      <c r="E402">
        <f t="shared" si="26"/>
        <v>0</v>
      </c>
      <c r="F402" t="str">
        <f>_xlfn.XLOOKUP('Fiche formation'!$C$8,SitesFormations[Site de formation principal],SitesFormations[Mail pour assiduité],"")</f>
        <v>cfa-ensuplr-upvd@umontpellier.fr</v>
      </c>
      <c r="G402" t="s">
        <v>140</v>
      </c>
      <c r="H402" t="str">
        <f>_xlfn.TEXTJOIN(" ",TRUE,
'Fiche formation'!$C$18,
_xlfn.SWITCH('Fiche formation'!$C$18,"DNO","2A","DE AUDIO","3A",
_xlfn.SWITCH('Fiche formation'!$C$15,"DEUST","2A","DSCG","2A","MASTER","2A","BUT","3A","DCG","3A","LG","3A","LP","3A","INGE","3A",""))
)</f>
        <v>M CHPS 2A</v>
      </c>
    </row>
    <row r="403" spans="1:8" x14ac:dyDescent="0.3">
      <c r="A403" s="1">
        <f t="shared" si="27"/>
        <v>46435</v>
      </c>
      <c r="B403" t="str">
        <f t="shared" si="24"/>
        <v>14:00</v>
      </c>
      <c r="C403" t="str">
        <f t="shared" si="25"/>
        <v>17:00</v>
      </c>
      <c r="D403" s="12" t="str" cm="1">
        <f t="array" ref="D403">_xlfn.LET(
    _xlpm.d, A403,
    _xlpm.debut, DATE(2026,8,1),
    _xlpm.m, DATEDIF(_xlpm.debut, _xlpm.d, "m"),
    _xlpm.col, 1 + _xlpm.m*3,
    _xlpm.dates, INDEX('Calendrier 2026-2027'!$C$13:$BC$43,,_xlpm.col),
    _xlpm.titres, INDEX('Calendrier 2026-2027'!$D$13:$BD$43,,_xlpm.col),
    _xlpm.r, _xlfn.XLOOKUP(_xlpm.d, _xlpm.dates, _xlpm.titres),
    IF(_xlpm.r=0,"",_xlpm.r)
)</f>
        <v>Entreprise</v>
      </c>
      <c r="E403">
        <f t="shared" si="26"/>
        <v>0</v>
      </c>
      <c r="F403" t="str">
        <f>_xlfn.XLOOKUP('Fiche formation'!$C$8,SitesFormations[Site de formation principal],SitesFormations[Mail pour assiduité],"")</f>
        <v>cfa-ensuplr-upvd@umontpellier.fr</v>
      </c>
      <c r="G403" t="s">
        <v>140</v>
      </c>
      <c r="H403" t="str">
        <f>_xlfn.TEXTJOIN(" ",TRUE,
'Fiche formation'!$C$18,
_xlfn.SWITCH('Fiche formation'!$C$18,"DNO","2A","DE AUDIO","3A",
_xlfn.SWITCH('Fiche formation'!$C$15,"DEUST","2A","DSCG","2A","MASTER","2A","BUT","3A","DCG","3A","LG","3A","LP","3A","INGE","3A",""))
)</f>
        <v>M CHPS 2A</v>
      </c>
    </row>
    <row r="404" spans="1:8" x14ac:dyDescent="0.3">
      <c r="A404" s="1">
        <f t="shared" si="27"/>
        <v>46436</v>
      </c>
      <c r="B404" t="str">
        <f t="shared" si="24"/>
        <v>08:00</v>
      </c>
      <c r="C404" t="str">
        <f t="shared" si="25"/>
        <v>12:00</v>
      </c>
      <c r="D404" s="12" t="str" cm="1">
        <f t="array" ref="D404">_xlfn.LET(
    _xlpm.d, A404,
    _xlpm.debut, DATE(2026,8,1),
    _xlpm.m, DATEDIF(_xlpm.debut, _xlpm.d, "m"),
    _xlpm.col, 1 + _xlpm.m*3,
    _xlpm.dates, INDEX('Calendrier 2026-2027'!$C$13:$BC$43,,_xlpm.col),
    _xlpm.titres, INDEX('Calendrier 2026-2027'!$D$13:$BD$43,,_xlpm.col),
    _xlpm.r, _xlfn.XLOOKUP(_xlpm.d, _xlpm.dates, _xlpm.titres),
    IF(_xlpm.r=0,"",_xlpm.r)
)</f>
        <v>Entreprise</v>
      </c>
      <c r="E404">
        <f t="shared" si="26"/>
        <v>0</v>
      </c>
      <c r="F404" t="str">
        <f>_xlfn.XLOOKUP('Fiche formation'!$C$8,SitesFormations[Site de formation principal],SitesFormations[Mail pour assiduité],"")</f>
        <v>cfa-ensuplr-upvd@umontpellier.fr</v>
      </c>
      <c r="G404" t="s">
        <v>140</v>
      </c>
      <c r="H404" t="str">
        <f>_xlfn.TEXTJOIN(" ",TRUE,
'Fiche formation'!$C$18,
_xlfn.SWITCH('Fiche formation'!$C$18,"DNO","2A","DE AUDIO","3A",
_xlfn.SWITCH('Fiche formation'!$C$15,"DEUST","2A","DSCG","2A","MASTER","2A","BUT","3A","DCG","3A","LG","3A","LP","3A","INGE","3A",""))
)</f>
        <v>M CHPS 2A</v>
      </c>
    </row>
    <row r="405" spans="1:8" x14ac:dyDescent="0.3">
      <c r="A405" s="1">
        <f t="shared" si="27"/>
        <v>46436</v>
      </c>
      <c r="B405" t="str">
        <f t="shared" si="24"/>
        <v>14:00</v>
      </c>
      <c r="C405" t="str">
        <f t="shared" si="25"/>
        <v>17:00</v>
      </c>
      <c r="D405" s="12" t="str" cm="1">
        <f t="array" ref="D405">_xlfn.LET(
    _xlpm.d, A405,
    _xlpm.debut, DATE(2026,8,1),
    _xlpm.m, DATEDIF(_xlpm.debut, _xlpm.d, "m"),
    _xlpm.col, 1 + _xlpm.m*3,
    _xlpm.dates, INDEX('Calendrier 2026-2027'!$C$13:$BC$43,,_xlpm.col),
    _xlpm.titres, INDEX('Calendrier 2026-2027'!$D$13:$BD$43,,_xlpm.col),
    _xlpm.r, _xlfn.XLOOKUP(_xlpm.d, _xlpm.dates, _xlpm.titres),
    IF(_xlpm.r=0,"",_xlpm.r)
)</f>
        <v>Entreprise</v>
      </c>
      <c r="E405">
        <f t="shared" si="26"/>
        <v>0</v>
      </c>
      <c r="F405" t="str">
        <f>_xlfn.XLOOKUP('Fiche formation'!$C$8,SitesFormations[Site de formation principal],SitesFormations[Mail pour assiduité],"")</f>
        <v>cfa-ensuplr-upvd@umontpellier.fr</v>
      </c>
      <c r="G405" t="s">
        <v>140</v>
      </c>
      <c r="H405" t="str">
        <f>_xlfn.TEXTJOIN(" ",TRUE,
'Fiche formation'!$C$18,
_xlfn.SWITCH('Fiche formation'!$C$18,"DNO","2A","DE AUDIO","3A",
_xlfn.SWITCH('Fiche formation'!$C$15,"DEUST","2A","DSCG","2A","MASTER","2A","BUT","3A","DCG","3A","LG","3A","LP","3A","INGE","3A",""))
)</f>
        <v>M CHPS 2A</v>
      </c>
    </row>
    <row r="406" spans="1:8" x14ac:dyDescent="0.3">
      <c r="A406" s="1">
        <f t="shared" si="27"/>
        <v>46437</v>
      </c>
      <c r="B406" t="str">
        <f t="shared" si="24"/>
        <v>08:00</v>
      </c>
      <c r="C406" t="str">
        <f t="shared" si="25"/>
        <v>12:00</v>
      </c>
      <c r="D406" s="12" t="str" cm="1">
        <f t="array" ref="D406">_xlfn.LET(
    _xlpm.d, A406,
    _xlpm.debut, DATE(2026,8,1),
    _xlpm.m, DATEDIF(_xlpm.debut, _xlpm.d, "m"),
    _xlpm.col, 1 + _xlpm.m*3,
    _xlpm.dates, INDEX('Calendrier 2026-2027'!$C$13:$BC$43,,_xlpm.col),
    _xlpm.titres, INDEX('Calendrier 2026-2027'!$D$13:$BD$43,,_xlpm.col),
    _xlpm.r, _xlfn.XLOOKUP(_xlpm.d, _xlpm.dates, _xlpm.titres),
    IF(_xlpm.r=0,"",_xlpm.r)
)</f>
        <v>Entreprise</v>
      </c>
      <c r="E406">
        <f t="shared" si="26"/>
        <v>0</v>
      </c>
      <c r="F406" t="str">
        <f>_xlfn.XLOOKUP('Fiche formation'!$C$8,SitesFormations[Site de formation principal],SitesFormations[Mail pour assiduité],"")</f>
        <v>cfa-ensuplr-upvd@umontpellier.fr</v>
      </c>
      <c r="G406" t="s">
        <v>140</v>
      </c>
      <c r="H406" t="str">
        <f>_xlfn.TEXTJOIN(" ",TRUE,
'Fiche formation'!$C$18,
_xlfn.SWITCH('Fiche formation'!$C$18,"DNO","2A","DE AUDIO","3A",
_xlfn.SWITCH('Fiche formation'!$C$15,"DEUST","2A","DSCG","2A","MASTER","2A","BUT","3A","DCG","3A","LG","3A","LP","3A","INGE","3A",""))
)</f>
        <v>M CHPS 2A</v>
      </c>
    </row>
    <row r="407" spans="1:8" x14ac:dyDescent="0.3">
      <c r="A407" s="1">
        <f t="shared" si="27"/>
        <v>46437</v>
      </c>
      <c r="B407" t="str">
        <f t="shared" si="24"/>
        <v>14:00</v>
      </c>
      <c r="C407" t="str">
        <f t="shared" si="25"/>
        <v>17:00</v>
      </c>
      <c r="D407" s="12" t="str" cm="1">
        <f t="array" ref="D407">_xlfn.LET(
    _xlpm.d, A407,
    _xlpm.debut, DATE(2026,8,1),
    _xlpm.m, DATEDIF(_xlpm.debut, _xlpm.d, "m"),
    _xlpm.col, 1 + _xlpm.m*3,
    _xlpm.dates, INDEX('Calendrier 2026-2027'!$C$13:$BC$43,,_xlpm.col),
    _xlpm.titres, INDEX('Calendrier 2026-2027'!$D$13:$BD$43,,_xlpm.col),
    _xlpm.r, _xlfn.XLOOKUP(_xlpm.d, _xlpm.dates, _xlpm.titres),
    IF(_xlpm.r=0,"",_xlpm.r)
)</f>
        <v>Entreprise</v>
      </c>
      <c r="E407">
        <f t="shared" si="26"/>
        <v>0</v>
      </c>
      <c r="F407" t="str">
        <f>_xlfn.XLOOKUP('Fiche formation'!$C$8,SitesFormations[Site de formation principal],SitesFormations[Mail pour assiduité],"")</f>
        <v>cfa-ensuplr-upvd@umontpellier.fr</v>
      </c>
      <c r="G407" t="s">
        <v>140</v>
      </c>
      <c r="H407" t="str">
        <f>_xlfn.TEXTJOIN(" ",TRUE,
'Fiche formation'!$C$18,
_xlfn.SWITCH('Fiche formation'!$C$18,"DNO","2A","DE AUDIO","3A",
_xlfn.SWITCH('Fiche formation'!$C$15,"DEUST","2A","DSCG","2A","MASTER","2A","BUT","3A","DCG","3A","LG","3A","LP","3A","INGE","3A",""))
)</f>
        <v>M CHPS 2A</v>
      </c>
    </row>
    <row r="408" spans="1:8" x14ac:dyDescent="0.3">
      <c r="A408" s="1">
        <f t="shared" si="27"/>
        <v>46438</v>
      </c>
      <c r="B408" t="str">
        <f t="shared" si="24"/>
        <v/>
      </c>
      <c r="C408" t="str">
        <f t="shared" si="25"/>
        <v/>
      </c>
      <c r="D408" s="12" t="str" cm="1">
        <f t="array" ref="D408">_xlfn.LET(
    _xlpm.d, A408,
    _xlpm.debut, DATE(2026,8,1),
    _xlpm.m, DATEDIF(_xlpm.debut, _xlpm.d, "m"),
    _xlpm.col, 1 + _xlpm.m*3,
    _xlpm.dates, INDEX('Calendrier 2026-2027'!$C$13:$BC$43,,_xlpm.col),
    _xlpm.titres, INDEX('Calendrier 2026-2027'!$D$13:$BD$43,,_xlpm.col),
    _xlpm.r, _xlfn.XLOOKUP(_xlpm.d, _xlpm.dates, _xlpm.titres),
    IF(_xlpm.r=0,"",_xlpm.r)
)</f>
        <v/>
      </c>
      <c r="E408" t="str">
        <f t="shared" si="26"/>
        <v/>
      </c>
      <c r="F408" t="str">
        <f>_xlfn.XLOOKUP('Fiche formation'!$C$8,SitesFormations[Site de formation principal],SitesFormations[Mail pour assiduité],"")</f>
        <v>cfa-ensuplr-upvd@umontpellier.fr</v>
      </c>
      <c r="G408" t="s">
        <v>140</v>
      </c>
      <c r="H408" t="str">
        <f>_xlfn.TEXTJOIN(" ",TRUE,
'Fiche formation'!$C$18,
_xlfn.SWITCH('Fiche formation'!$C$18,"DNO","2A","DE AUDIO","3A",
_xlfn.SWITCH('Fiche formation'!$C$15,"DEUST","2A","DSCG","2A","MASTER","2A","BUT","3A","DCG","3A","LG","3A","LP","3A","INGE","3A",""))
)</f>
        <v>M CHPS 2A</v>
      </c>
    </row>
    <row r="409" spans="1:8" x14ac:dyDescent="0.3">
      <c r="A409" s="1">
        <f t="shared" si="27"/>
        <v>46438</v>
      </c>
      <c r="B409" t="str">
        <f t="shared" si="24"/>
        <v/>
      </c>
      <c r="C409" t="str">
        <f t="shared" si="25"/>
        <v/>
      </c>
      <c r="D409" s="12" t="str" cm="1">
        <f t="array" ref="D409">_xlfn.LET(
    _xlpm.d, A409,
    _xlpm.debut, DATE(2026,8,1),
    _xlpm.m, DATEDIF(_xlpm.debut, _xlpm.d, "m"),
    _xlpm.col, 1 + _xlpm.m*3,
    _xlpm.dates, INDEX('Calendrier 2026-2027'!$C$13:$BC$43,,_xlpm.col),
    _xlpm.titres, INDEX('Calendrier 2026-2027'!$D$13:$BD$43,,_xlpm.col),
    _xlpm.r, _xlfn.XLOOKUP(_xlpm.d, _xlpm.dates, _xlpm.titres),
    IF(_xlpm.r=0,"",_xlpm.r)
)</f>
        <v/>
      </c>
      <c r="E409" t="str">
        <f t="shared" si="26"/>
        <v/>
      </c>
      <c r="F409" t="str">
        <f>_xlfn.XLOOKUP('Fiche formation'!$C$8,SitesFormations[Site de formation principal],SitesFormations[Mail pour assiduité],"")</f>
        <v>cfa-ensuplr-upvd@umontpellier.fr</v>
      </c>
      <c r="G409" t="s">
        <v>140</v>
      </c>
      <c r="H409" t="str">
        <f>_xlfn.TEXTJOIN(" ",TRUE,
'Fiche formation'!$C$18,
_xlfn.SWITCH('Fiche formation'!$C$18,"DNO","2A","DE AUDIO","3A",
_xlfn.SWITCH('Fiche formation'!$C$15,"DEUST","2A","DSCG","2A","MASTER","2A","BUT","3A","DCG","3A","LG","3A","LP","3A","INGE","3A",""))
)</f>
        <v>M CHPS 2A</v>
      </c>
    </row>
    <row r="410" spans="1:8" x14ac:dyDescent="0.3">
      <c r="A410" s="1">
        <f t="shared" si="27"/>
        <v>46439</v>
      </c>
      <c r="B410" t="str">
        <f t="shared" si="24"/>
        <v/>
      </c>
      <c r="C410" t="str">
        <f t="shared" si="25"/>
        <v/>
      </c>
      <c r="D410" s="12" t="str" cm="1">
        <f t="array" ref="D410">_xlfn.LET(
    _xlpm.d, A410,
    _xlpm.debut, DATE(2026,8,1),
    _xlpm.m, DATEDIF(_xlpm.debut, _xlpm.d, "m"),
    _xlpm.col, 1 + _xlpm.m*3,
    _xlpm.dates, INDEX('Calendrier 2026-2027'!$C$13:$BC$43,,_xlpm.col),
    _xlpm.titres, INDEX('Calendrier 2026-2027'!$D$13:$BD$43,,_xlpm.col),
    _xlpm.r, _xlfn.XLOOKUP(_xlpm.d, _xlpm.dates, _xlpm.titres),
    IF(_xlpm.r=0,"",_xlpm.r)
)</f>
        <v/>
      </c>
      <c r="E410" t="str">
        <f t="shared" si="26"/>
        <v/>
      </c>
      <c r="F410" t="str">
        <f>_xlfn.XLOOKUP('Fiche formation'!$C$8,SitesFormations[Site de formation principal],SitesFormations[Mail pour assiduité],"")</f>
        <v>cfa-ensuplr-upvd@umontpellier.fr</v>
      </c>
      <c r="G410" t="s">
        <v>140</v>
      </c>
      <c r="H410" t="str">
        <f>_xlfn.TEXTJOIN(" ",TRUE,
'Fiche formation'!$C$18,
_xlfn.SWITCH('Fiche formation'!$C$18,"DNO","2A","DE AUDIO","3A",
_xlfn.SWITCH('Fiche formation'!$C$15,"DEUST","2A","DSCG","2A","MASTER","2A","BUT","3A","DCG","3A","LG","3A","LP","3A","INGE","3A",""))
)</f>
        <v>M CHPS 2A</v>
      </c>
    </row>
    <row r="411" spans="1:8" x14ac:dyDescent="0.3">
      <c r="A411" s="1">
        <f t="shared" si="27"/>
        <v>46439</v>
      </c>
      <c r="B411" t="str">
        <f t="shared" si="24"/>
        <v/>
      </c>
      <c r="C411" t="str">
        <f t="shared" si="25"/>
        <v/>
      </c>
      <c r="D411" s="12" t="str" cm="1">
        <f t="array" ref="D411">_xlfn.LET(
    _xlpm.d, A411,
    _xlpm.debut, DATE(2026,8,1),
    _xlpm.m, DATEDIF(_xlpm.debut, _xlpm.d, "m"),
    _xlpm.col, 1 + _xlpm.m*3,
    _xlpm.dates, INDEX('Calendrier 2026-2027'!$C$13:$BC$43,,_xlpm.col),
    _xlpm.titres, INDEX('Calendrier 2026-2027'!$D$13:$BD$43,,_xlpm.col),
    _xlpm.r, _xlfn.XLOOKUP(_xlpm.d, _xlpm.dates, _xlpm.titres),
    IF(_xlpm.r=0,"",_xlpm.r)
)</f>
        <v/>
      </c>
      <c r="E411" t="str">
        <f t="shared" si="26"/>
        <v/>
      </c>
      <c r="F411" t="str">
        <f>_xlfn.XLOOKUP('Fiche formation'!$C$8,SitesFormations[Site de formation principal],SitesFormations[Mail pour assiduité],"")</f>
        <v>cfa-ensuplr-upvd@umontpellier.fr</v>
      </c>
      <c r="G411" t="s">
        <v>140</v>
      </c>
      <c r="H411" t="str">
        <f>_xlfn.TEXTJOIN(" ",TRUE,
'Fiche formation'!$C$18,
_xlfn.SWITCH('Fiche formation'!$C$18,"DNO","2A","DE AUDIO","3A",
_xlfn.SWITCH('Fiche formation'!$C$15,"DEUST","2A","DSCG","2A","MASTER","2A","BUT","3A","DCG","3A","LG","3A","LP","3A","INGE","3A",""))
)</f>
        <v>M CHPS 2A</v>
      </c>
    </row>
    <row r="412" spans="1:8" x14ac:dyDescent="0.3">
      <c r="A412" s="1">
        <f t="shared" si="27"/>
        <v>46440</v>
      </c>
      <c r="B412" t="str">
        <f t="shared" si="24"/>
        <v>08:00</v>
      </c>
      <c r="C412" t="str">
        <f t="shared" si="25"/>
        <v>12:00</v>
      </c>
      <c r="D412" s="12" t="str" cm="1">
        <f t="array" ref="D412">_xlfn.LET(
    _xlpm.d, A412,
    _xlpm.debut, DATE(2026,8,1),
    _xlpm.m, DATEDIF(_xlpm.debut, _xlpm.d, "m"),
    _xlpm.col, 1 + _xlpm.m*3,
    _xlpm.dates, INDEX('Calendrier 2026-2027'!$C$13:$BC$43,,_xlpm.col),
    _xlpm.titres, INDEX('Calendrier 2026-2027'!$D$13:$BD$43,,_xlpm.col),
    _xlpm.r, _xlfn.XLOOKUP(_xlpm.d, _xlpm.dates, _xlpm.titres),
    IF(_xlpm.r=0,"",_xlpm.r)
)</f>
        <v>Entreprise</v>
      </c>
      <c r="E412">
        <f t="shared" si="26"/>
        <v>0</v>
      </c>
      <c r="F412" t="str">
        <f>_xlfn.XLOOKUP('Fiche formation'!$C$8,SitesFormations[Site de formation principal],SitesFormations[Mail pour assiduité],"")</f>
        <v>cfa-ensuplr-upvd@umontpellier.fr</v>
      </c>
      <c r="G412" t="s">
        <v>140</v>
      </c>
      <c r="H412" t="str">
        <f>_xlfn.TEXTJOIN(" ",TRUE,
'Fiche formation'!$C$18,
_xlfn.SWITCH('Fiche formation'!$C$18,"DNO","2A","DE AUDIO","3A",
_xlfn.SWITCH('Fiche formation'!$C$15,"DEUST","2A","DSCG","2A","MASTER","2A","BUT","3A","DCG","3A","LG","3A","LP","3A","INGE","3A",""))
)</f>
        <v>M CHPS 2A</v>
      </c>
    </row>
    <row r="413" spans="1:8" x14ac:dyDescent="0.3">
      <c r="A413" s="1">
        <f t="shared" si="27"/>
        <v>46440</v>
      </c>
      <c r="B413" t="str">
        <f t="shared" si="24"/>
        <v>14:00</v>
      </c>
      <c r="C413" t="str">
        <f t="shared" si="25"/>
        <v>17:00</v>
      </c>
      <c r="D413" s="12" t="str" cm="1">
        <f t="array" ref="D413">_xlfn.LET(
    _xlpm.d, A413,
    _xlpm.debut, DATE(2026,8,1),
    _xlpm.m, DATEDIF(_xlpm.debut, _xlpm.d, "m"),
    _xlpm.col, 1 + _xlpm.m*3,
    _xlpm.dates, INDEX('Calendrier 2026-2027'!$C$13:$BC$43,,_xlpm.col),
    _xlpm.titres, INDEX('Calendrier 2026-2027'!$D$13:$BD$43,,_xlpm.col),
    _xlpm.r, _xlfn.XLOOKUP(_xlpm.d, _xlpm.dates, _xlpm.titres),
    IF(_xlpm.r=0,"",_xlpm.r)
)</f>
        <v>Entreprise</v>
      </c>
      <c r="E413">
        <f t="shared" si="26"/>
        <v>0</v>
      </c>
      <c r="F413" t="str">
        <f>_xlfn.XLOOKUP('Fiche formation'!$C$8,SitesFormations[Site de formation principal],SitesFormations[Mail pour assiduité],"")</f>
        <v>cfa-ensuplr-upvd@umontpellier.fr</v>
      </c>
      <c r="G413" t="s">
        <v>140</v>
      </c>
      <c r="H413" t="str">
        <f>_xlfn.TEXTJOIN(" ",TRUE,
'Fiche formation'!$C$18,
_xlfn.SWITCH('Fiche formation'!$C$18,"DNO","2A","DE AUDIO","3A",
_xlfn.SWITCH('Fiche formation'!$C$15,"DEUST","2A","DSCG","2A","MASTER","2A","BUT","3A","DCG","3A","LG","3A","LP","3A","INGE","3A",""))
)</f>
        <v>M CHPS 2A</v>
      </c>
    </row>
    <row r="414" spans="1:8" x14ac:dyDescent="0.3">
      <c r="A414" s="1">
        <f t="shared" si="27"/>
        <v>46441</v>
      </c>
      <c r="B414" t="str">
        <f t="shared" si="24"/>
        <v>08:00</v>
      </c>
      <c r="C414" t="str">
        <f t="shared" si="25"/>
        <v>12:00</v>
      </c>
      <c r="D414" s="12" t="str" cm="1">
        <f t="array" ref="D414">_xlfn.LET(
    _xlpm.d, A414,
    _xlpm.debut, DATE(2026,8,1),
    _xlpm.m, DATEDIF(_xlpm.debut, _xlpm.d, "m"),
    _xlpm.col, 1 + _xlpm.m*3,
    _xlpm.dates, INDEX('Calendrier 2026-2027'!$C$13:$BC$43,,_xlpm.col),
    _xlpm.titres, INDEX('Calendrier 2026-2027'!$D$13:$BD$43,,_xlpm.col),
    _xlpm.r, _xlfn.XLOOKUP(_xlpm.d, _xlpm.dates, _xlpm.titres),
    IF(_xlpm.r=0,"",_xlpm.r)
)</f>
        <v>Entreprise</v>
      </c>
      <c r="E414">
        <f t="shared" si="26"/>
        <v>0</v>
      </c>
      <c r="F414" t="str">
        <f>_xlfn.XLOOKUP('Fiche formation'!$C$8,SitesFormations[Site de formation principal],SitesFormations[Mail pour assiduité],"")</f>
        <v>cfa-ensuplr-upvd@umontpellier.fr</v>
      </c>
      <c r="G414" t="s">
        <v>140</v>
      </c>
      <c r="H414" t="str">
        <f>_xlfn.TEXTJOIN(" ",TRUE,
'Fiche formation'!$C$18,
_xlfn.SWITCH('Fiche formation'!$C$18,"DNO","2A","DE AUDIO","3A",
_xlfn.SWITCH('Fiche formation'!$C$15,"DEUST","2A","DSCG","2A","MASTER","2A","BUT","3A","DCG","3A","LG","3A","LP","3A","INGE","3A",""))
)</f>
        <v>M CHPS 2A</v>
      </c>
    </row>
    <row r="415" spans="1:8" x14ac:dyDescent="0.3">
      <c r="A415" s="1">
        <f t="shared" si="27"/>
        <v>46441</v>
      </c>
      <c r="B415" t="str">
        <f t="shared" si="24"/>
        <v>14:00</v>
      </c>
      <c r="C415" t="str">
        <f t="shared" si="25"/>
        <v>17:00</v>
      </c>
      <c r="D415" s="12" t="str" cm="1">
        <f t="array" ref="D415">_xlfn.LET(
    _xlpm.d, A415,
    _xlpm.debut, DATE(2026,8,1),
    _xlpm.m, DATEDIF(_xlpm.debut, _xlpm.d, "m"),
    _xlpm.col, 1 + _xlpm.m*3,
    _xlpm.dates, INDEX('Calendrier 2026-2027'!$C$13:$BC$43,,_xlpm.col),
    _xlpm.titres, INDEX('Calendrier 2026-2027'!$D$13:$BD$43,,_xlpm.col),
    _xlpm.r, _xlfn.XLOOKUP(_xlpm.d, _xlpm.dates, _xlpm.titres),
    IF(_xlpm.r=0,"",_xlpm.r)
)</f>
        <v>Entreprise</v>
      </c>
      <c r="E415">
        <f t="shared" si="26"/>
        <v>0</v>
      </c>
      <c r="F415" t="str">
        <f>_xlfn.XLOOKUP('Fiche formation'!$C$8,SitesFormations[Site de formation principal],SitesFormations[Mail pour assiduité],"")</f>
        <v>cfa-ensuplr-upvd@umontpellier.fr</v>
      </c>
      <c r="G415" t="s">
        <v>140</v>
      </c>
      <c r="H415" t="str">
        <f>_xlfn.TEXTJOIN(" ",TRUE,
'Fiche formation'!$C$18,
_xlfn.SWITCH('Fiche formation'!$C$18,"DNO","2A","DE AUDIO","3A",
_xlfn.SWITCH('Fiche formation'!$C$15,"DEUST","2A","DSCG","2A","MASTER","2A","BUT","3A","DCG","3A","LG","3A","LP","3A","INGE","3A",""))
)</f>
        <v>M CHPS 2A</v>
      </c>
    </row>
    <row r="416" spans="1:8" x14ac:dyDescent="0.3">
      <c r="A416" s="1">
        <f t="shared" si="27"/>
        <v>46442</v>
      </c>
      <c r="B416" t="str">
        <f t="shared" si="24"/>
        <v>08:00</v>
      </c>
      <c r="C416" t="str">
        <f t="shared" si="25"/>
        <v>12:00</v>
      </c>
      <c r="D416" s="12" t="str" cm="1">
        <f t="array" ref="D416">_xlfn.LET(
    _xlpm.d, A416,
    _xlpm.debut, DATE(2026,8,1),
    _xlpm.m, DATEDIF(_xlpm.debut, _xlpm.d, "m"),
    _xlpm.col, 1 + _xlpm.m*3,
    _xlpm.dates, INDEX('Calendrier 2026-2027'!$C$13:$BC$43,,_xlpm.col),
    _xlpm.titres, INDEX('Calendrier 2026-2027'!$D$13:$BD$43,,_xlpm.col),
    _xlpm.r, _xlfn.XLOOKUP(_xlpm.d, _xlpm.dates, _xlpm.titres),
    IF(_xlpm.r=0,"",_xlpm.r)
)</f>
        <v>Entreprise</v>
      </c>
      <c r="E416">
        <f t="shared" si="26"/>
        <v>0</v>
      </c>
      <c r="F416" t="str">
        <f>_xlfn.XLOOKUP('Fiche formation'!$C$8,SitesFormations[Site de formation principal],SitesFormations[Mail pour assiduité],"")</f>
        <v>cfa-ensuplr-upvd@umontpellier.fr</v>
      </c>
      <c r="G416" t="s">
        <v>140</v>
      </c>
      <c r="H416" t="str">
        <f>_xlfn.TEXTJOIN(" ",TRUE,
'Fiche formation'!$C$18,
_xlfn.SWITCH('Fiche formation'!$C$18,"DNO","2A","DE AUDIO","3A",
_xlfn.SWITCH('Fiche formation'!$C$15,"DEUST","2A","DSCG","2A","MASTER","2A","BUT","3A","DCG","3A","LG","3A","LP","3A","INGE","3A",""))
)</f>
        <v>M CHPS 2A</v>
      </c>
    </row>
    <row r="417" spans="1:8" x14ac:dyDescent="0.3">
      <c r="A417" s="1">
        <f t="shared" si="27"/>
        <v>46442</v>
      </c>
      <c r="B417" t="str">
        <f t="shared" si="24"/>
        <v>14:00</v>
      </c>
      <c r="C417" t="str">
        <f t="shared" si="25"/>
        <v>17:00</v>
      </c>
      <c r="D417" s="12" t="str" cm="1">
        <f t="array" ref="D417">_xlfn.LET(
    _xlpm.d, A417,
    _xlpm.debut, DATE(2026,8,1),
    _xlpm.m, DATEDIF(_xlpm.debut, _xlpm.d, "m"),
    _xlpm.col, 1 + _xlpm.m*3,
    _xlpm.dates, INDEX('Calendrier 2026-2027'!$C$13:$BC$43,,_xlpm.col),
    _xlpm.titres, INDEX('Calendrier 2026-2027'!$D$13:$BD$43,,_xlpm.col),
    _xlpm.r, _xlfn.XLOOKUP(_xlpm.d, _xlpm.dates, _xlpm.titres),
    IF(_xlpm.r=0,"",_xlpm.r)
)</f>
        <v>Entreprise</v>
      </c>
      <c r="E417">
        <f t="shared" si="26"/>
        <v>0</v>
      </c>
      <c r="F417" t="str">
        <f>_xlfn.XLOOKUP('Fiche formation'!$C$8,SitesFormations[Site de formation principal],SitesFormations[Mail pour assiduité],"")</f>
        <v>cfa-ensuplr-upvd@umontpellier.fr</v>
      </c>
      <c r="G417" t="s">
        <v>140</v>
      </c>
      <c r="H417" t="str">
        <f>_xlfn.TEXTJOIN(" ",TRUE,
'Fiche formation'!$C$18,
_xlfn.SWITCH('Fiche formation'!$C$18,"DNO","2A","DE AUDIO","3A",
_xlfn.SWITCH('Fiche formation'!$C$15,"DEUST","2A","DSCG","2A","MASTER","2A","BUT","3A","DCG","3A","LG","3A","LP","3A","INGE","3A",""))
)</f>
        <v>M CHPS 2A</v>
      </c>
    </row>
    <row r="418" spans="1:8" x14ac:dyDescent="0.3">
      <c r="A418" s="1">
        <f t="shared" si="27"/>
        <v>46443</v>
      </c>
      <c r="B418" t="str">
        <f t="shared" si="24"/>
        <v>08:00</v>
      </c>
      <c r="C418" t="str">
        <f t="shared" si="25"/>
        <v>12:00</v>
      </c>
      <c r="D418" s="12" t="str" cm="1">
        <f t="array" ref="D418">_xlfn.LET(
    _xlpm.d, A418,
    _xlpm.debut, DATE(2026,8,1),
    _xlpm.m, DATEDIF(_xlpm.debut, _xlpm.d, "m"),
    _xlpm.col, 1 + _xlpm.m*3,
    _xlpm.dates, INDEX('Calendrier 2026-2027'!$C$13:$BC$43,,_xlpm.col),
    _xlpm.titres, INDEX('Calendrier 2026-2027'!$D$13:$BD$43,,_xlpm.col),
    _xlpm.r, _xlfn.XLOOKUP(_xlpm.d, _xlpm.dates, _xlpm.titres),
    IF(_xlpm.r=0,"",_xlpm.r)
)</f>
        <v>Entreprise</v>
      </c>
      <c r="E418">
        <f t="shared" si="26"/>
        <v>0</v>
      </c>
      <c r="F418" t="str">
        <f>_xlfn.XLOOKUP('Fiche formation'!$C$8,SitesFormations[Site de formation principal],SitesFormations[Mail pour assiduité],"")</f>
        <v>cfa-ensuplr-upvd@umontpellier.fr</v>
      </c>
      <c r="G418" t="s">
        <v>140</v>
      </c>
      <c r="H418" t="str">
        <f>_xlfn.TEXTJOIN(" ",TRUE,
'Fiche formation'!$C$18,
_xlfn.SWITCH('Fiche formation'!$C$18,"DNO","2A","DE AUDIO","3A",
_xlfn.SWITCH('Fiche formation'!$C$15,"DEUST","2A","DSCG","2A","MASTER","2A","BUT","3A","DCG","3A","LG","3A","LP","3A","INGE","3A",""))
)</f>
        <v>M CHPS 2A</v>
      </c>
    </row>
    <row r="419" spans="1:8" x14ac:dyDescent="0.3">
      <c r="A419" s="1">
        <f t="shared" si="27"/>
        <v>46443</v>
      </c>
      <c r="B419" t="str">
        <f t="shared" si="24"/>
        <v>14:00</v>
      </c>
      <c r="C419" t="str">
        <f t="shared" si="25"/>
        <v>17:00</v>
      </c>
      <c r="D419" s="12" t="str" cm="1">
        <f t="array" ref="D419">_xlfn.LET(
    _xlpm.d, A419,
    _xlpm.debut, DATE(2026,8,1),
    _xlpm.m, DATEDIF(_xlpm.debut, _xlpm.d, "m"),
    _xlpm.col, 1 + _xlpm.m*3,
    _xlpm.dates, INDEX('Calendrier 2026-2027'!$C$13:$BC$43,,_xlpm.col),
    _xlpm.titres, INDEX('Calendrier 2026-2027'!$D$13:$BD$43,,_xlpm.col),
    _xlpm.r, _xlfn.XLOOKUP(_xlpm.d, _xlpm.dates, _xlpm.titres),
    IF(_xlpm.r=0,"",_xlpm.r)
)</f>
        <v>Entreprise</v>
      </c>
      <c r="E419">
        <f t="shared" si="26"/>
        <v>0</v>
      </c>
      <c r="F419" t="str">
        <f>_xlfn.XLOOKUP('Fiche formation'!$C$8,SitesFormations[Site de formation principal],SitesFormations[Mail pour assiduité],"")</f>
        <v>cfa-ensuplr-upvd@umontpellier.fr</v>
      </c>
      <c r="G419" t="s">
        <v>140</v>
      </c>
      <c r="H419" t="str">
        <f>_xlfn.TEXTJOIN(" ",TRUE,
'Fiche formation'!$C$18,
_xlfn.SWITCH('Fiche formation'!$C$18,"DNO","2A","DE AUDIO","3A",
_xlfn.SWITCH('Fiche formation'!$C$15,"DEUST","2A","DSCG","2A","MASTER","2A","BUT","3A","DCG","3A","LG","3A","LP","3A","INGE","3A",""))
)</f>
        <v>M CHPS 2A</v>
      </c>
    </row>
    <row r="420" spans="1:8" x14ac:dyDescent="0.3">
      <c r="A420" s="1">
        <f t="shared" si="27"/>
        <v>46444</v>
      </c>
      <c r="B420" t="str">
        <f t="shared" si="24"/>
        <v>08:00</v>
      </c>
      <c r="C420" t="str">
        <f t="shared" si="25"/>
        <v>12:00</v>
      </c>
      <c r="D420" s="12" t="str" cm="1">
        <f t="array" ref="D420">_xlfn.LET(
    _xlpm.d, A420,
    _xlpm.debut, DATE(2026,8,1),
    _xlpm.m, DATEDIF(_xlpm.debut, _xlpm.d, "m"),
    _xlpm.col, 1 + _xlpm.m*3,
    _xlpm.dates, INDEX('Calendrier 2026-2027'!$C$13:$BC$43,,_xlpm.col),
    _xlpm.titres, INDEX('Calendrier 2026-2027'!$D$13:$BD$43,,_xlpm.col),
    _xlpm.r, _xlfn.XLOOKUP(_xlpm.d, _xlpm.dates, _xlpm.titres),
    IF(_xlpm.r=0,"",_xlpm.r)
)</f>
        <v>Entreprise</v>
      </c>
      <c r="E420">
        <f t="shared" si="26"/>
        <v>0</v>
      </c>
      <c r="F420" t="str">
        <f>_xlfn.XLOOKUP('Fiche formation'!$C$8,SitesFormations[Site de formation principal],SitesFormations[Mail pour assiduité],"")</f>
        <v>cfa-ensuplr-upvd@umontpellier.fr</v>
      </c>
      <c r="G420" t="s">
        <v>140</v>
      </c>
      <c r="H420" t="str">
        <f>_xlfn.TEXTJOIN(" ",TRUE,
'Fiche formation'!$C$18,
_xlfn.SWITCH('Fiche formation'!$C$18,"DNO","2A","DE AUDIO","3A",
_xlfn.SWITCH('Fiche formation'!$C$15,"DEUST","2A","DSCG","2A","MASTER","2A","BUT","3A","DCG","3A","LG","3A","LP","3A","INGE","3A",""))
)</f>
        <v>M CHPS 2A</v>
      </c>
    </row>
    <row r="421" spans="1:8" x14ac:dyDescent="0.3">
      <c r="A421" s="1">
        <f t="shared" si="27"/>
        <v>46444</v>
      </c>
      <c r="B421" t="str">
        <f t="shared" si="24"/>
        <v>14:00</v>
      </c>
      <c r="C421" t="str">
        <f t="shared" si="25"/>
        <v>17:00</v>
      </c>
      <c r="D421" s="12" t="str" cm="1">
        <f t="array" ref="D421">_xlfn.LET(
    _xlpm.d, A421,
    _xlpm.debut, DATE(2026,8,1),
    _xlpm.m, DATEDIF(_xlpm.debut, _xlpm.d, "m"),
    _xlpm.col, 1 + _xlpm.m*3,
    _xlpm.dates, INDEX('Calendrier 2026-2027'!$C$13:$BC$43,,_xlpm.col),
    _xlpm.titres, INDEX('Calendrier 2026-2027'!$D$13:$BD$43,,_xlpm.col),
    _xlpm.r, _xlfn.XLOOKUP(_xlpm.d, _xlpm.dates, _xlpm.titres),
    IF(_xlpm.r=0,"",_xlpm.r)
)</f>
        <v>Entreprise</v>
      </c>
      <c r="E421">
        <f t="shared" si="26"/>
        <v>0</v>
      </c>
      <c r="F421" t="str">
        <f>_xlfn.XLOOKUP('Fiche formation'!$C$8,SitesFormations[Site de formation principal],SitesFormations[Mail pour assiduité],"")</f>
        <v>cfa-ensuplr-upvd@umontpellier.fr</v>
      </c>
      <c r="G421" t="s">
        <v>140</v>
      </c>
      <c r="H421" t="str">
        <f>_xlfn.TEXTJOIN(" ",TRUE,
'Fiche formation'!$C$18,
_xlfn.SWITCH('Fiche formation'!$C$18,"DNO","2A","DE AUDIO","3A",
_xlfn.SWITCH('Fiche formation'!$C$15,"DEUST","2A","DSCG","2A","MASTER","2A","BUT","3A","DCG","3A","LG","3A","LP","3A","INGE","3A",""))
)</f>
        <v>M CHPS 2A</v>
      </c>
    </row>
    <row r="422" spans="1:8" x14ac:dyDescent="0.3">
      <c r="A422" s="1">
        <f t="shared" si="27"/>
        <v>46445</v>
      </c>
      <c r="B422" t="str">
        <f t="shared" si="24"/>
        <v/>
      </c>
      <c r="C422" t="str">
        <f t="shared" si="25"/>
        <v/>
      </c>
      <c r="D422" s="12" t="str" cm="1">
        <f t="array" ref="D422">_xlfn.LET(
    _xlpm.d, A422,
    _xlpm.debut, DATE(2026,8,1),
    _xlpm.m, DATEDIF(_xlpm.debut, _xlpm.d, "m"),
    _xlpm.col, 1 + _xlpm.m*3,
    _xlpm.dates, INDEX('Calendrier 2026-2027'!$C$13:$BC$43,,_xlpm.col),
    _xlpm.titres, INDEX('Calendrier 2026-2027'!$D$13:$BD$43,,_xlpm.col),
    _xlpm.r, _xlfn.XLOOKUP(_xlpm.d, _xlpm.dates, _xlpm.titres),
    IF(_xlpm.r=0,"",_xlpm.r)
)</f>
        <v/>
      </c>
      <c r="E422" t="str">
        <f t="shared" si="26"/>
        <v/>
      </c>
      <c r="F422" t="str">
        <f>_xlfn.XLOOKUP('Fiche formation'!$C$8,SitesFormations[Site de formation principal],SitesFormations[Mail pour assiduité],"")</f>
        <v>cfa-ensuplr-upvd@umontpellier.fr</v>
      </c>
      <c r="G422" t="s">
        <v>140</v>
      </c>
      <c r="H422" t="str">
        <f>_xlfn.TEXTJOIN(" ",TRUE,
'Fiche formation'!$C$18,
_xlfn.SWITCH('Fiche formation'!$C$18,"DNO","2A","DE AUDIO","3A",
_xlfn.SWITCH('Fiche formation'!$C$15,"DEUST","2A","DSCG","2A","MASTER","2A","BUT","3A","DCG","3A","LG","3A","LP","3A","INGE","3A",""))
)</f>
        <v>M CHPS 2A</v>
      </c>
    </row>
    <row r="423" spans="1:8" x14ac:dyDescent="0.3">
      <c r="A423" s="1">
        <f t="shared" si="27"/>
        <v>46445</v>
      </c>
      <c r="B423" t="str">
        <f t="shared" si="24"/>
        <v/>
      </c>
      <c r="C423" t="str">
        <f t="shared" si="25"/>
        <v/>
      </c>
      <c r="D423" s="12" t="str" cm="1">
        <f t="array" ref="D423">_xlfn.LET(
    _xlpm.d, A423,
    _xlpm.debut, DATE(2026,8,1),
    _xlpm.m, DATEDIF(_xlpm.debut, _xlpm.d, "m"),
    _xlpm.col, 1 + _xlpm.m*3,
    _xlpm.dates, INDEX('Calendrier 2026-2027'!$C$13:$BC$43,,_xlpm.col),
    _xlpm.titres, INDEX('Calendrier 2026-2027'!$D$13:$BD$43,,_xlpm.col),
    _xlpm.r, _xlfn.XLOOKUP(_xlpm.d, _xlpm.dates, _xlpm.titres),
    IF(_xlpm.r=0,"",_xlpm.r)
)</f>
        <v/>
      </c>
      <c r="E423" t="str">
        <f t="shared" si="26"/>
        <v/>
      </c>
      <c r="F423" t="str">
        <f>_xlfn.XLOOKUP('Fiche formation'!$C$8,SitesFormations[Site de formation principal],SitesFormations[Mail pour assiduité],"")</f>
        <v>cfa-ensuplr-upvd@umontpellier.fr</v>
      </c>
      <c r="G423" t="s">
        <v>140</v>
      </c>
      <c r="H423" t="str">
        <f>_xlfn.TEXTJOIN(" ",TRUE,
'Fiche formation'!$C$18,
_xlfn.SWITCH('Fiche formation'!$C$18,"DNO","2A","DE AUDIO","3A",
_xlfn.SWITCH('Fiche formation'!$C$15,"DEUST","2A","DSCG","2A","MASTER","2A","BUT","3A","DCG","3A","LG","3A","LP","3A","INGE","3A",""))
)</f>
        <v>M CHPS 2A</v>
      </c>
    </row>
    <row r="424" spans="1:8" x14ac:dyDescent="0.3">
      <c r="A424" s="1">
        <f t="shared" si="27"/>
        <v>46446</v>
      </c>
      <c r="B424" t="str">
        <f t="shared" si="24"/>
        <v/>
      </c>
      <c r="C424" t="str">
        <f t="shared" si="25"/>
        <v/>
      </c>
      <c r="D424" s="12" t="str" cm="1">
        <f t="array" ref="D424">_xlfn.LET(
    _xlpm.d, A424,
    _xlpm.debut, DATE(2026,8,1),
    _xlpm.m, DATEDIF(_xlpm.debut, _xlpm.d, "m"),
    _xlpm.col, 1 + _xlpm.m*3,
    _xlpm.dates, INDEX('Calendrier 2026-2027'!$C$13:$BC$43,,_xlpm.col),
    _xlpm.titres, INDEX('Calendrier 2026-2027'!$D$13:$BD$43,,_xlpm.col),
    _xlpm.r, _xlfn.XLOOKUP(_xlpm.d, _xlpm.dates, _xlpm.titres),
    IF(_xlpm.r=0,"",_xlpm.r)
)</f>
        <v/>
      </c>
      <c r="E424" t="str">
        <f t="shared" si="26"/>
        <v/>
      </c>
      <c r="F424" t="str">
        <f>_xlfn.XLOOKUP('Fiche formation'!$C$8,SitesFormations[Site de formation principal],SitesFormations[Mail pour assiduité],"")</f>
        <v>cfa-ensuplr-upvd@umontpellier.fr</v>
      </c>
      <c r="G424" t="s">
        <v>140</v>
      </c>
      <c r="H424" t="str">
        <f>_xlfn.TEXTJOIN(" ",TRUE,
'Fiche formation'!$C$18,
_xlfn.SWITCH('Fiche formation'!$C$18,"DNO","2A","DE AUDIO","3A",
_xlfn.SWITCH('Fiche formation'!$C$15,"DEUST","2A","DSCG","2A","MASTER","2A","BUT","3A","DCG","3A","LG","3A","LP","3A","INGE","3A",""))
)</f>
        <v>M CHPS 2A</v>
      </c>
    </row>
    <row r="425" spans="1:8" x14ac:dyDescent="0.3">
      <c r="A425" s="1">
        <f t="shared" si="27"/>
        <v>46446</v>
      </c>
      <c r="B425" t="str">
        <f t="shared" si="24"/>
        <v/>
      </c>
      <c r="C425" t="str">
        <f t="shared" si="25"/>
        <v/>
      </c>
      <c r="D425" s="12" t="str" cm="1">
        <f t="array" ref="D425">_xlfn.LET(
    _xlpm.d, A425,
    _xlpm.debut, DATE(2026,8,1),
    _xlpm.m, DATEDIF(_xlpm.debut, _xlpm.d, "m"),
    _xlpm.col, 1 + _xlpm.m*3,
    _xlpm.dates, INDEX('Calendrier 2026-2027'!$C$13:$BC$43,,_xlpm.col),
    _xlpm.titres, INDEX('Calendrier 2026-2027'!$D$13:$BD$43,,_xlpm.col),
    _xlpm.r, _xlfn.XLOOKUP(_xlpm.d, _xlpm.dates, _xlpm.titres),
    IF(_xlpm.r=0,"",_xlpm.r)
)</f>
        <v/>
      </c>
      <c r="E425" t="str">
        <f t="shared" si="26"/>
        <v/>
      </c>
      <c r="F425" t="str">
        <f>_xlfn.XLOOKUP('Fiche formation'!$C$8,SitesFormations[Site de formation principal],SitesFormations[Mail pour assiduité],"")</f>
        <v>cfa-ensuplr-upvd@umontpellier.fr</v>
      </c>
      <c r="G425" t="s">
        <v>140</v>
      </c>
      <c r="H425" t="str">
        <f>_xlfn.TEXTJOIN(" ",TRUE,
'Fiche formation'!$C$18,
_xlfn.SWITCH('Fiche formation'!$C$18,"DNO","2A","DE AUDIO","3A",
_xlfn.SWITCH('Fiche formation'!$C$15,"DEUST","2A","DSCG","2A","MASTER","2A","BUT","3A","DCG","3A","LG","3A","LP","3A","INGE","3A",""))
)</f>
        <v>M CHPS 2A</v>
      </c>
    </row>
    <row r="426" spans="1:8" x14ac:dyDescent="0.3">
      <c r="A426" s="1">
        <f t="shared" si="27"/>
        <v>46447</v>
      </c>
      <c r="B426" t="str">
        <f t="shared" si="24"/>
        <v>08:00</v>
      </c>
      <c r="C426" t="str">
        <f t="shared" si="25"/>
        <v>12:00</v>
      </c>
      <c r="D426" s="12" t="str" cm="1">
        <f t="array" ref="D426">_xlfn.LET(
    _xlpm.d, A426,
    _xlpm.debut, DATE(2026,8,1),
    _xlpm.m, DATEDIF(_xlpm.debut, _xlpm.d, "m"),
    _xlpm.col, 1 + _xlpm.m*3,
    _xlpm.dates, INDEX('Calendrier 2026-2027'!$C$13:$BC$43,,_xlpm.col),
    _xlpm.titres, INDEX('Calendrier 2026-2027'!$D$13:$BD$43,,_xlpm.col),
    _xlpm.r, _xlfn.XLOOKUP(_xlpm.d, _xlpm.dates, _xlpm.titres),
    IF(_xlpm.r=0,"",_xlpm.r)
)</f>
        <v>Entreprise</v>
      </c>
      <c r="E426">
        <f t="shared" si="26"/>
        <v>0</v>
      </c>
      <c r="F426" t="str">
        <f>_xlfn.XLOOKUP('Fiche formation'!$C$8,SitesFormations[Site de formation principal],SitesFormations[Mail pour assiduité],"")</f>
        <v>cfa-ensuplr-upvd@umontpellier.fr</v>
      </c>
      <c r="G426" t="s">
        <v>140</v>
      </c>
      <c r="H426" t="str">
        <f>_xlfn.TEXTJOIN(" ",TRUE,
'Fiche formation'!$C$18,
_xlfn.SWITCH('Fiche formation'!$C$18,"DNO","2A","DE AUDIO","3A",
_xlfn.SWITCH('Fiche formation'!$C$15,"DEUST","2A","DSCG","2A","MASTER","2A","BUT","3A","DCG","3A","LG","3A","LP","3A","INGE","3A",""))
)</f>
        <v>M CHPS 2A</v>
      </c>
    </row>
    <row r="427" spans="1:8" x14ac:dyDescent="0.3">
      <c r="A427" s="1">
        <f t="shared" si="27"/>
        <v>46447</v>
      </c>
      <c r="B427" t="str">
        <f t="shared" si="24"/>
        <v>14:00</v>
      </c>
      <c r="C427" t="str">
        <f t="shared" si="25"/>
        <v>17:00</v>
      </c>
      <c r="D427" s="12" t="str" cm="1">
        <f t="array" ref="D427">_xlfn.LET(
    _xlpm.d, A427,
    _xlpm.debut, DATE(2026,8,1),
    _xlpm.m, DATEDIF(_xlpm.debut, _xlpm.d, "m"),
    _xlpm.col, 1 + _xlpm.m*3,
    _xlpm.dates, INDEX('Calendrier 2026-2027'!$C$13:$BC$43,,_xlpm.col),
    _xlpm.titres, INDEX('Calendrier 2026-2027'!$D$13:$BD$43,,_xlpm.col),
    _xlpm.r, _xlfn.XLOOKUP(_xlpm.d, _xlpm.dates, _xlpm.titres),
    IF(_xlpm.r=0,"",_xlpm.r)
)</f>
        <v>Entreprise</v>
      </c>
      <c r="E427">
        <f t="shared" si="26"/>
        <v>0</v>
      </c>
      <c r="F427" t="str">
        <f>_xlfn.XLOOKUP('Fiche formation'!$C$8,SitesFormations[Site de formation principal],SitesFormations[Mail pour assiduité],"")</f>
        <v>cfa-ensuplr-upvd@umontpellier.fr</v>
      </c>
      <c r="G427" t="s">
        <v>140</v>
      </c>
      <c r="H427" t="str">
        <f>_xlfn.TEXTJOIN(" ",TRUE,
'Fiche formation'!$C$18,
_xlfn.SWITCH('Fiche formation'!$C$18,"DNO","2A","DE AUDIO","3A",
_xlfn.SWITCH('Fiche formation'!$C$15,"DEUST","2A","DSCG","2A","MASTER","2A","BUT","3A","DCG","3A","LG","3A","LP","3A","INGE","3A",""))
)</f>
        <v>M CHPS 2A</v>
      </c>
    </row>
    <row r="428" spans="1:8" x14ac:dyDescent="0.3">
      <c r="A428" s="1">
        <f t="shared" si="27"/>
        <v>46448</v>
      </c>
      <c r="B428" t="str">
        <f t="shared" si="24"/>
        <v>08:00</v>
      </c>
      <c r="C428" t="str">
        <f t="shared" si="25"/>
        <v>12:00</v>
      </c>
      <c r="D428" s="12" t="str" cm="1">
        <f t="array" ref="D428">_xlfn.LET(
    _xlpm.d, A428,
    _xlpm.debut, DATE(2026,8,1),
    _xlpm.m, DATEDIF(_xlpm.debut, _xlpm.d, "m"),
    _xlpm.col, 1 + _xlpm.m*3,
    _xlpm.dates, INDEX('Calendrier 2026-2027'!$C$13:$BC$43,,_xlpm.col),
    _xlpm.titres, INDEX('Calendrier 2026-2027'!$D$13:$BD$43,,_xlpm.col),
    _xlpm.r, _xlfn.XLOOKUP(_xlpm.d, _xlpm.dates, _xlpm.titres),
    IF(_xlpm.r=0,"",_xlpm.r)
)</f>
        <v>Entreprise</v>
      </c>
      <c r="E428">
        <f t="shared" si="26"/>
        <v>0</v>
      </c>
      <c r="F428" t="str">
        <f>_xlfn.XLOOKUP('Fiche formation'!$C$8,SitesFormations[Site de formation principal],SitesFormations[Mail pour assiduité],"")</f>
        <v>cfa-ensuplr-upvd@umontpellier.fr</v>
      </c>
      <c r="G428" t="s">
        <v>140</v>
      </c>
      <c r="H428" t="str">
        <f>_xlfn.TEXTJOIN(" ",TRUE,
'Fiche formation'!$C$18,
_xlfn.SWITCH('Fiche formation'!$C$18,"DNO","2A","DE AUDIO","3A",
_xlfn.SWITCH('Fiche formation'!$C$15,"DEUST","2A","DSCG","2A","MASTER","2A","BUT","3A","DCG","3A","LG","3A","LP","3A","INGE","3A",""))
)</f>
        <v>M CHPS 2A</v>
      </c>
    </row>
    <row r="429" spans="1:8" x14ac:dyDescent="0.3">
      <c r="A429" s="1">
        <f t="shared" si="27"/>
        <v>46448</v>
      </c>
      <c r="B429" t="str">
        <f t="shared" si="24"/>
        <v>14:00</v>
      </c>
      <c r="C429" t="str">
        <f t="shared" si="25"/>
        <v>17:00</v>
      </c>
      <c r="D429" s="12" t="str" cm="1">
        <f t="array" ref="D429">_xlfn.LET(
    _xlpm.d, A429,
    _xlpm.debut, DATE(2026,8,1),
    _xlpm.m, DATEDIF(_xlpm.debut, _xlpm.d, "m"),
    _xlpm.col, 1 + _xlpm.m*3,
    _xlpm.dates, INDEX('Calendrier 2026-2027'!$C$13:$BC$43,,_xlpm.col),
    _xlpm.titres, INDEX('Calendrier 2026-2027'!$D$13:$BD$43,,_xlpm.col),
    _xlpm.r, _xlfn.XLOOKUP(_xlpm.d, _xlpm.dates, _xlpm.titres),
    IF(_xlpm.r=0,"",_xlpm.r)
)</f>
        <v>Entreprise</v>
      </c>
      <c r="E429">
        <f t="shared" si="26"/>
        <v>0</v>
      </c>
      <c r="F429" t="str">
        <f>_xlfn.XLOOKUP('Fiche formation'!$C$8,SitesFormations[Site de formation principal],SitesFormations[Mail pour assiduité],"")</f>
        <v>cfa-ensuplr-upvd@umontpellier.fr</v>
      </c>
      <c r="G429" t="s">
        <v>140</v>
      </c>
      <c r="H429" t="str">
        <f>_xlfn.TEXTJOIN(" ",TRUE,
'Fiche formation'!$C$18,
_xlfn.SWITCH('Fiche formation'!$C$18,"DNO","2A","DE AUDIO","3A",
_xlfn.SWITCH('Fiche formation'!$C$15,"DEUST","2A","DSCG","2A","MASTER","2A","BUT","3A","DCG","3A","LG","3A","LP","3A","INGE","3A",""))
)</f>
        <v>M CHPS 2A</v>
      </c>
    </row>
    <row r="430" spans="1:8" x14ac:dyDescent="0.3">
      <c r="A430" s="1">
        <f t="shared" si="27"/>
        <v>46449</v>
      </c>
      <c r="B430" t="str">
        <f t="shared" si="24"/>
        <v>08:00</v>
      </c>
      <c r="C430" t="str">
        <f t="shared" si="25"/>
        <v>12:00</v>
      </c>
      <c r="D430" s="12" t="str" cm="1">
        <f t="array" ref="D430">_xlfn.LET(
    _xlpm.d, A430,
    _xlpm.debut, DATE(2026,8,1),
    _xlpm.m, DATEDIF(_xlpm.debut, _xlpm.d, "m"),
    _xlpm.col, 1 + _xlpm.m*3,
    _xlpm.dates, INDEX('Calendrier 2026-2027'!$C$13:$BC$43,,_xlpm.col),
    _xlpm.titres, INDEX('Calendrier 2026-2027'!$D$13:$BD$43,,_xlpm.col),
    _xlpm.r, _xlfn.XLOOKUP(_xlpm.d, _xlpm.dates, _xlpm.titres),
    IF(_xlpm.r=0,"",_xlpm.r)
)</f>
        <v>Entreprise</v>
      </c>
      <c r="E430">
        <f t="shared" si="26"/>
        <v>0</v>
      </c>
      <c r="F430" t="str">
        <f>_xlfn.XLOOKUP('Fiche formation'!$C$8,SitesFormations[Site de formation principal],SitesFormations[Mail pour assiduité],"")</f>
        <v>cfa-ensuplr-upvd@umontpellier.fr</v>
      </c>
      <c r="G430" t="s">
        <v>140</v>
      </c>
      <c r="H430" t="str">
        <f>_xlfn.TEXTJOIN(" ",TRUE,
'Fiche formation'!$C$18,
_xlfn.SWITCH('Fiche formation'!$C$18,"DNO","2A","DE AUDIO","3A",
_xlfn.SWITCH('Fiche formation'!$C$15,"DEUST","2A","DSCG","2A","MASTER","2A","BUT","3A","DCG","3A","LG","3A","LP","3A","INGE","3A",""))
)</f>
        <v>M CHPS 2A</v>
      </c>
    </row>
    <row r="431" spans="1:8" x14ac:dyDescent="0.3">
      <c r="A431" s="1">
        <f t="shared" si="27"/>
        <v>46449</v>
      </c>
      <c r="B431" t="str">
        <f t="shared" si="24"/>
        <v>14:00</v>
      </c>
      <c r="C431" t="str">
        <f t="shared" si="25"/>
        <v>17:00</v>
      </c>
      <c r="D431" s="12" t="str" cm="1">
        <f t="array" ref="D431">_xlfn.LET(
    _xlpm.d, A431,
    _xlpm.debut, DATE(2026,8,1),
    _xlpm.m, DATEDIF(_xlpm.debut, _xlpm.d, "m"),
    _xlpm.col, 1 + _xlpm.m*3,
    _xlpm.dates, INDEX('Calendrier 2026-2027'!$C$13:$BC$43,,_xlpm.col),
    _xlpm.titres, INDEX('Calendrier 2026-2027'!$D$13:$BD$43,,_xlpm.col),
    _xlpm.r, _xlfn.XLOOKUP(_xlpm.d, _xlpm.dates, _xlpm.titres),
    IF(_xlpm.r=0,"",_xlpm.r)
)</f>
        <v>Entreprise</v>
      </c>
      <c r="E431">
        <f t="shared" si="26"/>
        <v>0</v>
      </c>
      <c r="F431" t="str">
        <f>_xlfn.XLOOKUP('Fiche formation'!$C$8,SitesFormations[Site de formation principal],SitesFormations[Mail pour assiduité],"")</f>
        <v>cfa-ensuplr-upvd@umontpellier.fr</v>
      </c>
      <c r="G431" t="s">
        <v>140</v>
      </c>
      <c r="H431" t="str">
        <f>_xlfn.TEXTJOIN(" ",TRUE,
'Fiche formation'!$C$18,
_xlfn.SWITCH('Fiche formation'!$C$18,"DNO","2A","DE AUDIO","3A",
_xlfn.SWITCH('Fiche formation'!$C$15,"DEUST","2A","DSCG","2A","MASTER","2A","BUT","3A","DCG","3A","LG","3A","LP","3A","INGE","3A",""))
)</f>
        <v>M CHPS 2A</v>
      </c>
    </row>
    <row r="432" spans="1:8" x14ac:dyDescent="0.3">
      <c r="A432" s="1">
        <f t="shared" si="27"/>
        <v>46450</v>
      </c>
      <c r="B432" t="str">
        <f t="shared" si="24"/>
        <v>08:00</v>
      </c>
      <c r="C432" t="str">
        <f t="shared" si="25"/>
        <v>12:00</v>
      </c>
      <c r="D432" s="12" t="str" cm="1">
        <f t="array" ref="D432">_xlfn.LET(
    _xlpm.d, A432,
    _xlpm.debut, DATE(2026,8,1),
    _xlpm.m, DATEDIF(_xlpm.debut, _xlpm.d, "m"),
    _xlpm.col, 1 + _xlpm.m*3,
    _xlpm.dates, INDEX('Calendrier 2026-2027'!$C$13:$BC$43,,_xlpm.col),
    _xlpm.titres, INDEX('Calendrier 2026-2027'!$D$13:$BD$43,,_xlpm.col),
    _xlpm.r, _xlfn.XLOOKUP(_xlpm.d, _xlpm.dates, _xlpm.titres),
    IF(_xlpm.r=0,"",_xlpm.r)
)</f>
        <v>Entreprise</v>
      </c>
      <c r="E432">
        <f t="shared" si="26"/>
        <v>0</v>
      </c>
      <c r="F432" t="str">
        <f>_xlfn.XLOOKUP('Fiche formation'!$C$8,SitesFormations[Site de formation principal],SitesFormations[Mail pour assiduité],"")</f>
        <v>cfa-ensuplr-upvd@umontpellier.fr</v>
      </c>
      <c r="G432" t="s">
        <v>140</v>
      </c>
      <c r="H432" t="str">
        <f>_xlfn.TEXTJOIN(" ",TRUE,
'Fiche formation'!$C$18,
_xlfn.SWITCH('Fiche formation'!$C$18,"DNO","2A","DE AUDIO","3A",
_xlfn.SWITCH('Fiche formation'!$C$15,"DEUST","2A","DSCG","2A","MASTER","2A","BUT","3A","DCG","3A","LG","3A","LP","3A","INGE","3A",""))
)</f>
        <v>M CHPS 2A</v>
      </c>
    </row>
    <row r="433" spans="1:8" x14ac:dyDescent="0.3">
      <c r="A433" s="1">
        <f t="shared" si="27"/>
        <v>46450</v>
      </c>
      <c r="B433" t="str">
        <f t="shared" si="24"/>
        <v>14:00</v>
      </c>
      <c r="C433" t="str">
        <f t="shared" si="25"/>
        <v>17:00</v>
      </c>
      <c r="D433" s="12" t="str" cm="1">
        <f t="array" ref="D433">_xlfn.LET(
    _xlpm.d, A433,
    _xlpm.debut, DATE(2026,8,1),
    _xlpm.m, DATEDIF(_xlpm.debut, _xlpm.d, "m"),
    _xlpm.col, 1 + _xlpm.m*3,
    _xlpm.dates, INDEX('Calendrier 2026-2027'!$C$13:$BC$43,,_xlpm.col),
    _xlpm.titres, INDEX('Calendrier 2026-2027'!$D$13:$BD$43,,_xlpm.col),
    _xlpm.r, _xlfn.XLOOKUP(_xlpm.d, _xlpm.dates, _xlpm.titres),
    IF(_xlpm.r=0,"",_xlpm.r)
)</f>
        <v>Entreprise</v>
      </c>
      <c r="E433">
        <f t="shared" si="26"/>
        <v>0</v>
      </c>
      <c r="F433" t="str">
        <f>_xlfn.XLOOKUP('Fiche formation'!$C$8,SitesFormations[Site de formation principal],SitesFormations[Mail pour assiduité],"")</f>
        <v>cfa-ensuplr-upvd@umontpellier.fr</v>
      </c>
      <c r="G433" t="s">
        <v>140</v>
      </c>
      <c r="H433" t="str">
        <f>_xlfn.TEXTJOIN(" ",TRUE,
'Fiche formation'!$C$18,
_xlfn.SWITCH('Fiche formation'!$C$18,"DNO","2A","DE AUDIO","3A",
_xlfn.SWITCH('Fiche formation'!$C$15,"DEUST","2A","DSCG","2A","MASTER","2A","BUT","3A","DCG","3A","LG","3A","LP","3A","INGE","3A",""))
)</f>
        <v>M CHPS 2A</v>
      </c>
    </row>
    <row r="434" spans="1:8" x14ac:dyDescent="0.3">
      <c r="A434" s="1">
        <f t="shared" si="27"/>
        <v>46451</v>
      </c>
      <c r="B434" t="str">
        <f t="shared" si="24"/>
        <v>08:00</v>
      </c>
      <c r="C434" t="str">
        <f t="shared" si="25"/>
        <v>12:00</v>
      </c>
      <c r="D434" s="12" t="str" cm="1">
        <f t="array" ref="D434">_xlfn.LET(
    _xlpm.d, A434,
    _xlpm.debut, DATE(2026,8,1),
    _xlpm.m, DATEDIF(_xlpm.debut, _xlpm.d, "m"),
    _xlpm.col, 1 + _xlpm.m*3,
    _xlpm.dates, INDEX('Calendrier 2026-2027'!$C$13:$BC$43,,_xlpm.col),
    _xlpm.titres, INDEX('Calendrier 2026-2027'!$D$13:$BD$43,,_xlpm.col),
    _xlpm.r, _xlfn.XLOOKUP(_xlpm.d, _xlpm.dates, _xlpm.titres),
    IF(_xlpm.r=0,"",_xlpm.r)
)</f>
        <v>Entreprise</v>
      </c>
      <c r="E434">
        <f t="shared" si="26"/>
        <v>0</v>
      </c>
      <c r="F434" t="str">
        <f>_xlfn.XLOOKUP('Fiche formation'!$C$8,SitesFormations[Site de formation principal],SitesFormations[Mail pour assiduité],"")</f>
        <v>cfa-ensuplr-upvd@umontpellier.fr</v>
      </c>
      <c r="G434" t="s">
        <v>140</v>
      </c>
      <c r="H434" t="str">
        <f>_xlfn.TEXTJOIN(" ",TRUE,
'Fiche formation'!$C$18,
_xlfn.SWITCH('Fiche formation'!$C$18,"DNO","2A","DE AUDIO","3A",
_xlfn.SWITCH('Fiche formation'!$C$15,"DEUST","2A","DSCG","2A","MASTER","2A","BUT","3A","DCG","3A","LG","3A","LP","3A","INGE","3A",""))
)</f>
        <v>M CHPS 2A</v>
      </c>
    </row>
    <row r="435" spans="1:8" x14ac:dyDescent="0.3">
      <c r="A435" s="1">
        <f t="shared" si="27"/>
        <v>46451</v>
      </c>
      <c r="B435" t="str">
        <f t="shared" si="24"/>
        <v>14:00</v>
      </c>
      <c r="C435" t="str">
        <f t="shared" si="25"/>
        <v>17:00</v>
      </c>
      <c r="D435" s="12" t="str" cm="1">
        <f t="array" ref="D435">_xlfn.LET(
    _xlpm.d, A435,
    _xlpm.debut, DATE(2026,8,1),
    _xlpm.m, DATEDIF(_xlpm.debut, _xlpm.d, "m"),
    _xlpm.col, 1 + _xlpm.m*3,
    _xlpm.dates, INDEX('Calendrier 2026-2027'!$C$13:$BC$43,,_xlpm.col),
    _xlpm.titres, INDEX('Calendrier 2026-2027'!$D$13:$BD$43,,_xlpm.col),
    _xlpm.r, _xlfn.XLOOKUP(_xlpm.d, _xlpm.dates, _xlpm.titres),
    IF(_xlpm.r=0,"",_xlpm.r)
)</f>
        <v>Entreprise</v>
      </c>
      <c r="E435">
        <f t="shared" si="26"/>
        <v>0</v>
      </c>
      <c r="F435" t="str">
        <f>_xlfn.XLOOKUP('Fiche formation'!$C$8,SitesFormations[Site de formation principal],SitesFormations[Mail pour assiduité],"")</f>
        <v>cfa-ensuplr-upvd@umontpellier.fr</v>
      </c>
      <c r="G435" t="s">
        <v>140</v>
      </c>
      <c r="H435" t="str">
        <f>_xlfn.TEXTJOIN(" ",TRUE,
'Fiche formation'!$C$18,
_xlfn.SWITCH('Fiche formation'!$C$18,"DNO","2A","DE AUDIO","3A",
_xlfn.SWITCH('Fiche formation'!$C$15,"DEUST","2A","DSCG","2A","MASTER","2A","BUT","3A","DCG","3A","LG","3A","LP","3A","INGE","3A",""))
)</f>
        <v>M CHPS 2A</v>
      </c>
    </row>
    <row r="436" spans="1:8" x14ac:dyDescent="0.3">
      <c r="A436" s="1">
        <f t="shared" si="27"/>
        <v>46452</v>
      </c>
      <c r="B436" t="str">
        <f t="shared" si="24"/>
        <v/>
      </c>
      <c r="C436" t="str">
        <f t="shared" si="25"/>
        <v/>
      </c>
      <c r="D436" s="12" t="str" cm="1">
        <f t="array" ref="D436">_xlfn.LET(
    _xlpm.d, A436,
    _xlpm.debut, DATE(2026,8,1),
    _xlpm.m, DATEDIF(_xlpm.debut, _xlpm.d, "m"),
    _xlpm.col, 1 + _xlpm.m*3,
    _xlpm.dates, INDEX('Calendrier 2026-2027'!$C$13:$BC$43,,_xlpm.col),
    _xlpm.titres, INDEX('Calendrier 2026-2027'!$D$13:$BD$43,,_xlpm.col),
    _xlpm.r, _xlfn.XLOOKUP(_xlpm.d, _xlpm.dates, _xlpm.titres),
    IF(_xlpm.r=0,"",_xlpm.r)
)</f>
        <v/>
      </c>
      <c r="E436" t="str">
        <f t="shared" si="26"/>
        <v/>
      </c>
      <c r="F436" t="str">
        <f>_xlfn.XLOOKUP('Fiche formation'!$C$8,SitesFormations[Site de formation principal],SitesFormations[Mail pour assiduité],"")</f>
        <v>cfa-ensuplr-upvd@umontpellier.fr</v>
      </c>
      <c r="G436" t="s">
        <v>140</v>
      </c>
      <c r="H436" t="str">
        <f>_xlfn.TEXTJOIN(" ",TRUE,
'Fiche formation'!$C$18,
_xlfn.SWITCH('Fiche formation'!$C$18,"DNO","2A","DE AUDIO","3A",
_xlfn.SWITCH('Fiche formation'!$C$15,"DEUST","2A","DSCG","2A","MASTER","2A","BUT","3A","DCG","3A","LG","3A","LP","3A","INGE","3A",""))
)</f>
        <v>M CHPS 2A</v>
      </c>
    </row>
    <row r="437" spans="1:8" x14ac:dyDescent="0.3">
      <c r="A437" s="1">
        <f t="shared" si="27"/>
        <v>46452</v>
      </c>
      <c r="B437" t="str">
        <f t="shared" si="24"/>
        <v/>
      </c>
      <c r="C437" t="str">
        <f t="shared" si="25"/>
        <v/>
      </c>
      <c r="D437" s="12" t="str" cm="1">
        <f t="array" ref="D437">_xlfn.LET(
    _xlpm.d, A437,
    _xlpm.debut, DATE(2026,8,1),
    _xlpm.m, DATEDIF(_xlpm.debut, _xlpm.d, "m"),
    _xlpm.col, 1 + _xlpm.m*3,
    _xlpm.dates, INDEX('Calendrier 2026-2027'!$C$13:$BC$43,,_xlpm.col),
    _xlpm.titres, INDEX('Calendrier 2026-2027'!$D$13:$BD$43,,_xlpm.col),
    _xlpm.r, _xlfn.XLOOKUP(_xlpm.d, _xlpm.dates, _xlpm.titres),
    IF(_xlpm.r=0,"",_xlpm.r)
)</f>
        <v/>
      </c>
      <c r="E437" t="str">
        <f t="shared" si="26"/>
        <v/>
      </c>
      <c r="F437" t="str">
        <f>_xlfn.XLOOKUP('Fiche formation'!$C$8,SitesFormations[Site de formation principal],SitesFormations[Mail pour assiduité],"")</f>
        <v>cfa-ensuplr-upvd@umontpellier.fr</v>
      </c>
      <c r="G437" t="s">
        <v>140</v>
      </c>
      <c r="H437" t="str">
        <f>_xlfn.TEXTJOIN(" ",TRUE,
'Fiche formation'!$C$18,
_xlfn.SWITCH('Fiche formation'!$C$18,"DNO","2A","DE AUDIO","3A",
_xlfn.SWITCH('Fiche formation'!$C$15,"DEUST","2A","DSCG","2A","MASTER","2A","BUT","3A","DCG","3A","LG","3A","LP","3A","INGE","3A",""))
)</f>
        <v>M CHPS 2A</v>
      </c>
    </row>
    <row r="438" spans="1:8" x14ac:dyDescent="0.3">
      <c r="A438" s="1">
        <f t="shared" si="27"/>
        <v>46453</v>
      </c>
      <c r="B438" t="str">
        <f t="shared" si="24"/>
        <v/>
      </c>
      <c r="C438" t="str">
        <f t="shared" si="25"/>
        <v/>
      </c>
      <c r="D438" s="12" t="str" cm="1">
        <f t="array" ref="D438">_xlfn.LET(
    _xlpm.d, A438,
    _xlpm.debut, DATE(2026,8,1),
    _xlpm.m, DATEDIF(_xlpm.debut, _xlpm.d, "m"),
    _xlpm.col, 1 + _xlpm.m*3,
    _xlpm.dates, INDEX('Calendrier 2026-2027'!$C$13:$BC$43,,_xlpm.col),
    _xlpm.titres, INDEX('Calendrier 2026-2027'!$D$13:$BD$43,,_xlpm.col),
    _xlpm.r, _xlfn.XLOOKUP(_xlpm.d, _xlpm.dates, _xlpm.titres),
    IF(_xlpm.r=0,"",_xlpm.r)
)</f>
        <v/>
      </c>
      <c r="E438" t="str">
        <f t="shared" si="26"/>
        <v/>
      </c>
      <c r="F438" t="str">
        <f>_xlfn.XLOOKUP('Fiche formation'!$C$8,SitesFormations[Site de formation principal],SitesFormations[Mail pour assiduité],"")</f>
        <v>cfa-ensuplr-upvd@umontpellier.fr</v>
      </c>
      <c r="G438" t="s">
        <v>140</v>
      </c>
      <c r="H438" t="str">
        <f>_xlfn.TEXTJOIN(" ",TRUE,
'Fiche formation'!$C$18,
_xlfn.SWITCH('Fiche formation'!$C$18,"DNO","2A","DE AUDIO","3A",
_xlfn.SWITCH('Fiche formation'!$C$15,"DEUST","2A","DSCG","2A","MASTER","2A","BUT","3A","DCG","3A","LG","3A","LP","3A","INGE","3A",""))
)</f>
        <v>M CHPS 2A</v>
      </c>
    </row>
    <row r="439" spans="1:8" x14ac:dyDescent="0.3">
      <c r="A439" s="1">
        <f t="shared" si="27"/>
        <v>46453</v>
      </c>
      <c r="B439" t="str">
        <f t="shared" si="24"/>
        <v/>
      </c>
      <c r="C439" t="str">
        <f t="shared" si="25"/>
        <v/>
      </c>
      <c r="D439" s="12" t="str" cm="1">
        <f t="array" ref="D439">_xlfn.LET(
    _xlpm.d, A439,
    _xlpm.debut, DATE(2026,8,1),
    _xlpm.m, DATEDIF(_xlpm.debut, _xlpm.d, "m"),
    _xlpm.col, 1 + _xlpm.m*3,
    _xlpm.dates, INDEX('Calendrier 2026-2027'!$C$13:$BC$43,,_xlpm.col),
    _xlpm.titres, INDEX('Calendrier 2026-2027'!$D$13:$BD$43,,_xlpm.col),
    _xlpm.r, _xlfn.XLOOKUP(_xlpm.d, _xlpm.dates, _xlpm.titres),
    IF(_xlpm.r=0,"",_xlpm.r)
)</f>
        <v/>
      </c>
      <c r="E439" t="str">
        <f t="shared" si="26"/>
        <v/>
      </c>
      <c r="F439" t="str">
        <f>_xlfn.XLOOKUP('Fiche formation'!$C$8,SitesFormations[Site de formation principal],SitesFormations[Mail pour assiduité],"")</f>
        <v>cfa-ensuplr-upvd@umontpellier.fr</v>
      </c>
      <c r="G439" t="s">
        <v>140</v>
      </c>
      <c r="H439" t="str">
        <f>_xlfn.TEXTJOIN(" ",TRUE,
'Fiche formation'!$C$18,
_xlfn.SWITCH('Fiche formation'!$C$18,"DNO","2A","DE AUDIO","3A",
_xlfn.SWITCH('Fiche formation'!$C$15,"DEUST","2A","DSCG","2A","MASTER","2A","BUT","3A","DCG","3A","LG","3A","LP","3A","INGE","3A",""))
)</f>
        <v>M CHPS 2A</v>
      </c>
    </row>
    <row r="440" spans="1:8" x14ac:dyDescent="0.3">
      <c r="A440" s="1">
        <f t="shared" si="27"/>
        <v>46454</v>
      </c>
      <c r="B440" t="str">
        <f t="shared" si="24"/>
        <v>08:00</v>
      </c>
      <c r="C440" t="str">
        <f t="shared" si="25"/>
        <v>12:00</v>
      </c>
      <c r="D440" s="12" t="str" cm="1">
        <f t="array" ref="D440">_xlfn.LET(
    _xlpm.d, A440,
    _xlpm.debut, DATE(2026,8,1),
    _xlpm.m, DATEDIF(_xlpm.debut, _xlpm.d, "m"),
    _xlpm.col, 1 + _xlpm.m*3,
    _xlpm.dates, INDEX('Calendrier 2026-2027'!$C$13:$BC$43,,_xlpm.col),
    _xlpm.titres, INDEX('Calendrier 2026-2027'!$D$13:$BD$43,,_xlpm.col),
    _xlpm.r, _xlfn.XLOOKUP(_xlpm.d, _xlpm.dates, _xlpm.titres),
    IF(_xlpm.r=0,"",_xlpm.r)
)</f>
        <v>Entreprise</v>
      </c>
      <c r="E440">
        <f t="shared" si="26"/>
        <v>0</v>
      </c>
      <c r="F440" t="str">
        <f>_xlfn.XLOOKUP('Fiche formation'!$C$8,SitesFormations[Site de formation principal],SitesFormations[Mail pour assiduité],"")</f>
        <v>cfa-ensuplr-upvd@umontpellier.fr</v>
      </c>
      <c r="G440" t="s">
        <v>140</v>
      </c>
      <c r="H440" t="str">
        <f>_xlfn.TEXTJOIN(" ",TRUE,
'Fiche formation'!$C$18,
_xlfn.SWITCH('Fiche formation'!$C$18,"DNO","2A","DE AUDIO","3A",
_xlfn.SWITCH('Fiche formation'!$C$15,"DEUST","2A","DSCG","2A","MASTER","2A","BUT","3A","DCG","3A","LG","3A","LP","3A","INGE","3A",""))
)</f>
        <v>M CHPS 2A</v>
      </c>
    </row>
    <row r="441" spans="1:8" x14ac:dyDescent="0.3">
      <c r="A441" s="1">
        <f t="shared" si="27"/>
        <v>46454</v>
      </c>
      <c r="B441" t="str">
        <f t="shared" si="24"/>
        <v>14:00</v>
      </c>
      <c r="C441" t="str">
        <f t="shared" si="25"/>
        <v>17:00</v>
      </c>
      <c r="D441" s="12" t="str" cm="1">
        <f t="array" ref="D441">_xlfn.LET(
    _xlpm.d, A441,
    _xlpm.debut, DATE(2026,8,1),
    _xlpm.m, DATEDIF(_xlpm.debut, _xlpm.d, "m"),
    _xlpm.col, 1 + _xlpm.m*3,
    _xlpm.dates, INDEX('Calendrier 2026-2027'!$C$13:$BC$43,,_xlpm.col),
    _xlpm.titres, INDEX('Calendrier 2026-2027'!$D$13:$BD$43,,_xlpm.col),
    _xlpm.r, _xlfn.XLOOKUP(_xlpm.d, _xlpm.dates, _xlpm.titres),
    IF(_xlpm.r=0,"",_xlpm.r)
)</f>
        <v>Entreprise</v>
      </c>
      <c r="E441">
        <f t="shared" si="26"/>
        <v>0</v>
      </c>
      <c r="F441" t="str">
        <f>_xlfn.XLOOKUP('Fiche formation'!$C$8,SitesFormations[Site de formation principal],SitesFormations[Mail pour assiduité],"")</f>
        <v>cfa-ensuplr-upvd@umontpellier.fr</v>
      </c>
      <c r="G441" t="s">
        <v>140</v>
      </c>
      <c r="H441" t="str">
        <f>_xlfn.TEXTJOIN(" ",TRUE,
'Fiche formation'!$C$18,
_xlfn.SWITCH('Fiche formation'!$C$18,"DNO","2A","DE AUDIO","3A",
_xlfn.SWITCH('Fiche formation'!$C$15,"DEUST","2A","DSCG","2A","MASTER","2A","BUT","3A","DCG","3A","LG","3A","LP","3A","INGE","3A",""))
)</f>
        <v>M CHPS 2A</v>
      </c>
    </row>
    <row r="442" spans="1:8" x14ac:dyDescent="0.3">
      <c r="A442" s="1">
        <f t="shared" si="27"/>
        <v>46455</v>
      </c>
      <c r="B442" t="str">
        <f t="shared" si="24"/>
        <v>08:00</v>
      </c>
      <c r="C442" t="str">
        <f t="shared" si="25"/>
        <v>12:00</v>
      </c>
      <c r="D442" s="12" t="str" cm="1">
        <f t="array" ref="D442">_xlfn.LET(
    _xlpm.d, A442,
    _xlpm.debut, DATE(2026,8,1),
    _xlpm.m, DATEDIF(_xlpm.debut, _xlpm.d, "m"),
    _xlpm.col, 1 + _xlpm.m*3,
    _xlpm.dates, INDEX('Calendrier 2026-2027'!$C$13:$BC$43,,_xlpm.col),
    _xlpm.titres, INDEX('Calendrier 2026-2027'!$D$13:$BD$43,,_xlpm.col),
    _xlpm.r, _xlfn.XLOOKUP(_xlpm.d, _xlpm.dates, _xlpm.titres),
    IF(_xlpm.r=0,"",_xlpm.r)
)</f>
        <v>Entreprise</v>
      </c>
      <c r="E442">
        <f t="shared" si="26"/>
        <v>0</v>
      </c>
      <c r="F442" t="str">
        <f>_xlfn.XLOOKUP('Fiche formation'!$C$8,SitesFormations[Site de formation principal],SitesFormations[Mail pour assiduité],"")</f>
        <v>cfa-ensuplr-upvd@umontpellier.fr</v>
      </c>
      <c r="G442" t="s">
        <v>140</v>
      </c>
      <c r="H442" t="str">
        <f>_xlfn.TEXTJOIN(" ",TRUE,
'Fiche formation'!$C$18,
_xlfn.SWITCH('Fiche formation'!$C$18,"DNO","2A","DE AUDIO","3A",
_xlfn.SWITCH('Fiche formation'!$C$15,"DEUST","2A","DSCG","2A","MASTER","2A","BUT","3A","DCG","3A","LG","3A","LP","3A","INGE","3A",""))
)</f>
        <v>M CHPS 2A</v>
      </c>
    </row>
    <row r="443" spans="1:8" x14ac:dyDescent="0.3">
      <c r="A443" s="1">
        <f t="shared" si="27"/>
        <v>46455</v>
      </c>
      <c r="B443" t="str">
        <f t="shared" si="24"/>
        <v>14:00</v>
      </c>
      <c r="C443" t="str">
        <f t="shared" si="25"/>
        <v>17:00</v>
      </c>
      <c r="D443" s="12" t="str" cm="1">
        <f t="array" ref="D443">_xlfn.LET(
    _xlpm.d, A443,
    _xlpm.debut, DATE(2026,8,1),
    _xlpm.m, DATEDIF(_xlpm.debut, _xlpm.d, "m"),
    _xlpm.col, 1 + _xlpm.m*3,
    _xlpm.dates, INDEX('Calendrier 2026-2027'!$C$13:$BC$43,,_xlpm.col),
    _xlpm.titres, INDEX('Calendrier 2026-2027'!$D$13:$BD$43,,_xlpm.col),
    _xlpm.r, _xlfn.XLOOKUP(_xlpm.d, _xlpm.dates, _xlpm.titres),
    IF(_xlpm.r=0,"",_xlpm.r)
)</f>
        <v>Entreprise</v>
      </c>
      <c r="E443">
        <f t="shared" si="26"/>
        <v>0</v>
      </c>
      <c r="F443" t="str">
        <f>_xlfn.XLOOKUP('Fiche formation'!$C$8,SitesFormations[Site de formation principal],SitesFormations[Mail pour assiduité],"")</f>
        <v>cfa-ensuplr-upvd@umontpellier.fr</v>
      </c>
      <c r="G443" t="s">
        <v>140</v>
      </c>
      <c r="H443" t="str">
        <f>_xlfn.TEXTJOIN(" ",TRUE,
'Fiche formation'!$C$18,
_xlfn.SWITCH('Fiche formation'!$C$18,"DNO","2A","DE AUDIO","3A",
_xlfn.SWITCH('Fiche formation'!$C$15,"DEUST","2A","DSCG","2A","MASTER","2A","BUT","3A","DCG","3A","LG","3A","LP","3A","INGE","3A",""))
)</f>
        <v>M CHPS 2A</v>
      </c>
    </row>
    <row r="444" spans="1:8" x14ac:dyDescent="0.3">
      <c r="A444" s="1">
        <f t="shared" si="27"/>
        <v>46456</v>
      </c>
      <c r="B444" t="str">
        <f t="shared" si="24"/>
        <v>08:00</v>
      </c>
      <c r="C444" t="str">
        <f t="shared" si="25"/>
        <v>12:00</v>
      </c>
      <c r="D444" s="12" t="str" cm="1">
        <f t="array" ref="D444">_xlfn.LET(
    _xlpm.d, A444,
    _xlpm.debut, DATE(2026,8,1),
    _xlpm.m, DATEDIF(_xlpm.debut, _xlpm.d, "m"),
    _xlpm.col, 1 + _xlpm.m*3,
    _xlpm.dates, INDEX('Calendrier 2026-2027'!$C$13:$BC$43,,_xlpm.col),
    _xlpm.titres, INDEX('Calendrier 2026-2027'!$D$13:$BD$43,,_xlpm.col),
    _xlpm.r, _xlfn.XLOOKUP(_xlpm.d, _xlpm.dates, _xlpm.titres),
    IF(_xlpm.r=0,"",_xlpm.r)
)</f>
        <v>Entreprise</v>
      </c>
      <c r="E444">
        <f t="shared" si="26"/>
        <v>0</v>
      </c>
      <c r="F444" t="str">
        <f>_xlfn.XLOOKUP('Fiche formation'!$C$8,SitesFormations[Site de formation principal],SitesFormations[Mail pour assiduité],"")</f>
        <v>cfa-ensuplr-upvd@umontpellier.fr</v>
      </c>
      <c r="G444" t="s">
        <v>140</v>
      </c>
      <c r="H444" t="str">
        <f>_xlfn.TEXTJOIN(" ",TRUE,
'Fiche formation'!$C$18,
_xlfn.SWITCH('Fiche formation'!$C$18,"DNO","2A","DE AUDIO","3A",
_xlfn.SWITCH('Fiche formation'!$C$15,"DEUST","2A","DSCG","2A","MASTER","2A","BUT","3A","DCG","3A","LG","3A","LP","3A","INGE","3A",""))
)</f>
        <v>M CHPS 2A</v>
      </c>
    </row>
    <row r="445" spans="1:8" x14ac:dyDescent="0.3">
      <c r="A445" s="1">
        <f t="shared" si="27"/>
        <v>46456</v>
      </c>
      <c r="B445" t="str">
        <f t="shared" si="24"/>
        <v>14:00</v>
      </c>
      <c r="C445" t="str">
        <f t="shared" si="25"/>
        <v>17:00</v>
      </c>
      <c r="D445" s="12" t="str" cm="1">
        <f t="array" ref="D445">_xlfn.LET(
    _xlpm.d, A445,
    _xlpm.debut, DATE(2026,8,1),
    _xlpm.m, DATEDIF(_xlpm.debut, _xlpm.d, "m"),
    _xlpm.col, 1 + _xlpm.m*3,
    _xlpm.dates, INDEX('Calendrier 2026-2027'!$C$13:$BC$43,,_xlpm.col),
    _xlpm.titres, INDEX('Calendrier 2026-2027'!$D$13:$BD$43,,_xlpm.col),
    _xlpm.r, _xlfn.XLOOKUP(_xlpm.d, _xlpm.dates, _xlpm.titres),
    IF(_xlpm.r=0,"",_xlpm.r)
)</f>
        <v>Entreprise</v>
      </c>
      <c r="E445">
        <f t="shared" si="26"/>
        <v>0</v>
      </c>
      <c r="F445" t="str">
        <f>_xlfn.XLOOKUP('Fiche formation'!$C$8,SitesFormations[Site de formation principal],SitesFormations[Mail pour assiduité],"")</f>
        <v>cfa-ensuplr-upvd@umontpellier.fr</v>
      </c>
      <c r="G445" t="s">
        <v>140</v>
      </c>
      <c r="H445" t="str">
        <f>_xlfn.TEXTJOIN(" ",TRUE,
'Fiche formation'!$C$18,
_xlfn.SWITCH('Fiche formation'!$C$18,"DNO","2A","DE AUDIO","3A",
_xlfn.SWITCH('Fiche formation'!$C$15,"DEUST","2A","DSCG","2A","MASTER","2A","BUT","3A","DCG","3A","LG","3A","LP","3A","INGE","3A",""))
)</f>
        <v>M CHPS 2A</v>
      </c>
    </row>
    <row r="446" spans="1:8" x14ac:dyDescent="0.3">
      <c r="A446" s="1">
        <f t="shared" si="27"/>
        <v>46457</v>
      </c>
      <c r="B446" t="str">
        <f t="shared" si="24"/>
        <v>08:00</v>
      </c>
      <c r="C446" t="str">
        <f t="shared" si="25"/>
        <v>12:00</v>
      </c>
      <c r="D446" s="12" t="str" cm="1">
        <f t="array" ref="D446">_xlfn.LET(
    _xlpm.d, A446,
    _xlpm.debut, DATE(2026,8,1),
    _xlpm.m, DATEDIF(_xlpm.debut, _xlpm.d, "m"),
    _xlpm.col, 1 + _xlpm.m*3,
    _xlpm.dates, INDEX('Calendrier 2026-2027'!$C$13:$BC$43,,_xlpm.col),
    _xlpm.titres, INDEX('Calendrier 2026-2027'!$D$13:$BD$43,,_xlpm.col),
    _xlpm.r, _xlfn.XLOOKUP(_xlpm.d, _xlpm.dates, _xlpm.titres),
    IF(_xlpm.r=0,"",_xlpm.r)
)</f>
        <v>Entreprise</v>
      </c>
      <c r="E446">
        <f t="shared" si="26"/>
        <v>0</v>
      </c>
      <c r="F446" t="str">
        <f>_xlfn.XLOOKUP('Fiche formation'!$C$8,SitesFormations[Site de formation principal],SitesFormations[Mail pour assiduité],"")</f>
        <v>cfa-ensuplr-upvd@umontpellier.fr</v>
      </c>
      <c r="G446" t="s">
        <v>140</v>
      </c>
      <c r="H446" t="str">
        <f>_xlfn.TEXTJOIN(" ",TRUE,
'Fiche formation'!$C$18,
_xlfn.SWITCH('Fiche formation'!$C$18,"DNO","2A","DE AUDIO","3A",
_xlfn.SWITCH('Fiche formation'!$C$15,"DEUST","2A","DSCG","2A","MASTER","2A","BUT","3A","DCG","3A","LG","3A","LP","3A","INGE","3A",""))
)</f>
        <v>M CHPS 2A</v>
      </c>
    </row>
    <row r="447" spans="1:8" x14ac:dyDescent="0.3">
      <c r="A447" s="1">
        <f t="shared" si="27"/>
        <v>46457</v>
      </c>
      <c r="B447" t="str">
        <f t="shared" si="24"/>
        <v>14:00</v>
      </c>
      <c r="C447" t="str">
        <f t="shared" si="25"/>
        <v>17:00</v>
      </c>
      <c r="D447" s="12" t="str" cm="1">
        <f t="array" ref="D447">_xlfn.LET(
    _xlpm.d, A447,
    _xlpm.debut, DATE(2026,8,1),
    _xlpm.m, DATEDIF(_xlpm.debut, _xlpm.d, "m"),
    _xlpm.col, 1 + _xlpm.m*3,
    _xlpm.dates, INDEX('Calendrier 2026-2027'!$C$13:$BC$43,,_xlpm.col),
    _xlpm.titres, INDEX('Calendrier 2026-2027'!$D$13:$BD$43,,_xlpm.col),
    _xlpm.r, _xlfn.XLOOKUP(_xlpm.d, _xlpm.dates, _xlpm.titres),
    IF(_xlpm.r=0,"",_xlpm.r)
)</f>
        <v>Entreprise</v>
      </c>
      <c r="E447">
        <f t="shared" si="26"/>
        <v>0</v>
      </c>
      <c r="F447" t="str">
        <f>_xlfn.XLOOKUP('Fiche formation'!$C$8,SitesFormations[Site de formation principal],SitesFormations[Mail pour assiduité],"")</f>
        <v>cfa-ensuplr-upvd@umontpellier.fr</v>
      </c>
      <c r="G447" t="s">
        <v>140</v>
      </c>
      <c r="H447" t="str">
        <f>_xlfn.TEXTJOIN(" ",TRUE,
'Fiche formation'!$C$18,
_xlfn.SWITCH('Fiche formation'!$C$18,"DNO","2A","DE AUDIO","3A",
_xlfn.SWITCH('Fiche formation'!$C$15,"DEUST","2A","DSCG","2A","MASTER","2A","BUT","3A","DCG","3A","LG","3A","LP","3A","INGE","3A",""))
)</f>
        <v>M CHPS 2A</v>
      </c>
    </row>
    <row r="448" spans="1:8" x14ac:dyDescent="0.3">
      <c r="A448" s="1">
        <f t="shared" si="27"/>
        <v>46458</v>
      </c>
      <c r="B448" t="str">
        <f t="shared" si="24"/>
        <v>08:00</v>
      </c>
      <c r="C448" t="str">
        <f t="shared" si="25"/>
        <v>12:00</v>
      </c>
      <c r="D448" s="12" t="str" cm="1">
        <f t="array" ref="D448">_xlfn.LET(
    _xlpm.d, A448,
    _xlpm.debut, DATE(2026,8,1),
    _xlpm.m, DATEDIF(_xlpm.debut, _xlpm.d, "m"),
    _xlpm.col, 1 + _xlpm.m*3,
    _xlpm.dates, INDEX('Calendrier 2026-2027'!$C$13:$BC$43,,_xlpm.col),
    _xlpm.titres, INDEX('Calendrier 2026-2027'!$D$13:$BD$43,,_xlpm.col),
    _xlpm.r, _xlfn.XLOOKUP(_xlpm.d, _xlpm.dates, _xlpm.titres),
    IF(_xlpm.r=0,"",_xlpm.r)
)</f>
        <v>Entreprise</v>
      </c>
      <c r="E448">
        <f t="shared" si="26"/>
        <v>0</v>
      </c>
      <c r="F448" t="str">
        <f>_xlfn.XLOOKUP('Fiche formation'!$C$8,SitesFormations[Site de formation principal],SitesFormations[Mail pour assiduité],"")</f>
        <v>cfa-ensuplr-upvd@umontpellier.fr</v>
      </c>
      <c r="G448" t="s">
        <v>140</v>
      </c>
      <c r="H448" t="str">
        <f>_xlfn.TEXTJOIN(" ",TRUE,
'Fiche formation'!$C$18,
_xlfn.SWITCH('Fiche formation'!$C$18,"DNO","2A","DE AUDIO","3A",
_xlfn.SWITCH('Fiche formation'!$C$15,"DEUST","2A","DSCG","2A","MASTER","2A","BUT","3A","DCG","3A","LG","3A","LP","3A","INGE","3A",""))
)</f>
        <v>M CHPS 2A</v>
      </c>
    </row>
    <row r="449" spans="1:8" x14ac:dyDescent="0.3">
      <c r="A449" s="1">
        <f t="shared" si="27"/>
        <v>46458</v>
      </c>
      <c r="B449" t="str">
        <f t="shared" si="24"/>
        <v>14:00</v>
      </c>
      <c r="C449" t="str">
        <f t="shared" si="25"/>
        <v>17:00</v>
      </c>
      <c r="D449" s="12" t="str" cm="1">
        <f t="array" ref="D449">_xlfn.LET(
    _xlpm.d, A449,
    _xlpm.debut, DATE(2026,8,1),
    _xlpm.m, DATEDIF(_xlpm.debut, _xlpm.d, "m"),
    _xlpm.col, 1 + _xlpm.m*3,
    _xlpm.dates, INDEX('Calendrier 2026-2027'!$C$13:$BC$43,,_xlpm.col),
    _xlpm.titres, INDEX('Calendrier 2026-2027'!$D$13:$BD$43,,_xlpm.col),
    _xlpm.r, _xlfn.XLOOKUP(_xlpm.d, _xlpm.dates, _xlpm.titres),
    IF(_xlpm.r=0,"",_xlpm.r)
)</f>
        <v>Entreprise</v>
      </c>
      <c r="E449">
        <f t="shared" si="26"/>
        <v>0</v>
      </c>
      <c r="F449" t="str">
        <f>_xlfn.XLOOKUP('Fiche formation'!$C$8,SitesFormations[Site de formation principal],SitesFormations[Mail pour assiduité],"")</f>
        <v>cfa-ensuplr-upvd@umontpellier.fr</v>
      </c>
      <c r="G449" t="s">
        <v>140</v>
      </c>
      <c r="H449" t="str">
        <f>_xlfn.TEXTJOIN(" ",TRUE,
'Fiche formation'!$C$18,
_xlfn.SWITCH('Fiche formation'!$C$18,"DNO","2A","DE AUDIO","3A",
_xlfn.SWITCH('Fiche formation'!$C$15,"DEUST","2A","DSCG","2A","MASTER","2A","BUT","3A","DCG","3A","LG","3A","LP","3A","INGE","3A",""))
)</f>
        <v>M CHPS 2A</v>
      </c>
    </row>
    <row r="450" spans="1:8" x14ac:dyDescent="0.3">
      <c r="A450" s="1">
        <f t="shared" si="27"/>
        <v>46459</v>
      </c>
      <c r="B450" t="str">
        <f t="shared" si="24"/>
        <v/>
      </c>
      <c r="C450" t="str">
        <f t="shared" si="25"/>
        <v/>
      </c>
      <c r="D450" s="12" t="str" cm="1">
        <f t="array" ref="D450">_xlfn.LET(
    _xlpm.d, A450,
    _xlpm.debut, DATE(2026,8,1),
    _xlpm.m, DATEDIF(_xlpm.debut, _xlpm.d, "m"),
    _xlpm.col, 1 + _xlpm.m*3,
    _xlpm.dates, INDEX('Calendrier 2026-2027'!$C$13:$BC$43,,_xlpm.col),
    _xlpm.titres, INDEX('Calendrier 2026-2027'!$D$13:$BD$43,,_xlpm.col),
    _xlpm.r, _xlfn.XLOOKUP(_xlpm.d, _xlpm.dates, _xlpm.titres),
    IF(_xlpm.r=0,"",_xlpm.r)
)</f>
        <v/>
      </c>
      <c r="E450" t="str">
        <f t="shared" si="26"/>
        <v/>
      </c>
      <c r="F450" t="str">
        <f>_xlfn.XLOOKUP('Fiche formation'!$C$8,SitesFormations[Site de formation principal],SitesFormations[Mail pour assiduité],"")</f>
        <v>cfa-ensuplr-upvd@umontpellier.fr</v>
      </c>
      <c r="G450" t="s">
        <v>140</v>
      </c>
      <c r="H450" t="str">
        <f>_xlfn.TEXTJOIN(" ",TRUE,
'Fiche formation'!$C$18,
_xlfn.SWITCH('Fiche formation'!$C$18,"DNO","2A","DE AUDIO","3A",
_xlfn.SWITCH('Fiche formation'!$C$15,"DEUST","2A","DSCG","2A","MASTER","2A","BUT","3A","DCG","3A","LG","3A","LP","3A","INGE","3A",""))
)</f>
        <v>M CHPS 2A</v>
      </c>
    </row>
    <row r="451" spans="1:8" x14ac:dyDescent="0.3">
      <c r="A451" s="1">
        <f t="shared" si="27"/>
        <v>46459</v>
      </c>
      <c r="B451" t="str">
        <f t="shared" ref="B451:B514" si="28">IF(D451="","",IF($A451=$A450,"14:00","08:00"))</f>
        <v/>
      </c>
      <c r="C451" t="str">
        <f t="shared" ref="C451:C514" si="29">IF(D451="","",IF($A451=$A450,"17:00","12:00"))</f>
        <v/>
      </c>
      <c r="D451" s="12" t="str" cm="1">
        <f t="array" ref="D451">_xlfn.LET(
    _xlpm.d, A451,
    _xlpm.debut, DATE(2026,8,1),
    _xlpm.m, DATEDIF(_xlpm.debut, _xlpm.d, "m"),
    _xlpm.col, 1 + _xlpm.m*3,
    _xlpm.dates, INDEX('Calendrier 2026-2027'!$C$13:$BC$43,,_xlpm.col),
    _xlpm.titres, INDEX('Calendrier 2026-2027'!$D$13:$BD$43,,_xlpm.col),
    _xlpm.r, _xlfn.XLOOKUP(_xlpm.d, _xlpm.dates, _xlpm.titres),
    IF(_xlpm.r=0,"",_xlpm.r)
)</f>
        <v/>
      </c>
      <c r="E451" t="str">
        <f t="shared" ref="E451:E514" si="30">IF(D451="","",IF(OR(D451="Entreprise",D451="Révisions (Etp)"),0,1))</f>
        <v/>
      </c>
      <c r="F451" t="str">
        <f>_xlfn.XLOOKUP('Fiche formation'!$C$8,SitesFormations[Site de formation principal],SitesFormations[Mail pour assiduité],"")</f>
        <v>cfa-ensuplr-upvd@umontpellier.fr</v>
      </c>
      <c r="G451" t="s">
        <v>140</v>
      </c>
      <c r="H451" t="str">
        <f>_xlfn.TEXTJOIN(" ",TRUE,
'Fiche formation'!$C$18,
_xlfn.SWITCH('Fiche formation'!$C$18,"DNO","2A","DE AUDIO","3A",
_xlfn.SWITCH('Fiche formation'!$C$15,"DEUST","2A","DSCG","2A","MASTER","2A","BUT","3A","DCG","3A","LG","3A","LP","3A","INGE","3A",""))
)</f>
        <v>M CHPS 2A</v>
      </c>
    </row>
    <row r="452" spans="1:8" x14ac:dyDescent="0.3">
      <c r="A452" s="1">
        <f t="shared" ref="A452:A515" si="31">IF(A451=A450,A451+1,A451)</f>
        <v>46460</v>
      </c>
      <c r="B452" t="str">
        <f t="shared" si="28"/>
        <v/>
      </c>
      <c r="C452" t="str">
        <f t="shared" si="29"/>
        <v/>
      </c>
      <c r="D452" s="12" t="str" cm="1">
        <f t="array" ref="D452">_xlfn.LET(
    _xlpm.d, A452,
    _xlpm.debut, DATE(2026,8,1),
    _xlpm.m, DATEDIF(_xlpm.debut, _xlpm.d, "m"),
    _xlpm.col, 1 + _xlpm.m*3,
    _xlpm.dates, INDEX('Calendrier 2026-2027'!$C$13:$BC$43,,_xlpm.col),
    _xlpm.titres, INDEX('Calendrier 2026-2027'!$D$13:$BD$43,,_xlpm.col),
    _xlpm.r, _xlfn.XLOOKUP(_xlpm.d, _xlpm.dates, _xlpm.titres),
    IF(_xlpm.r=0,"",_xlpm.r)
)</f>
        <v/>
      </c>
      <c r="E452" t="str">
        <f t="shared" si="30"/>
        <v/>
      </c>
      <c r="F452" t="str">
        <f>_xlfn.XLOOKUP('Fiche formation'!$C$8,SitesFormations[Site de formation principal],SitesFormations[Mail pour assiduité],"")</f>
        <v>cfa-ensuplr-upvd@umontpellier.fr</v>
      </c>
      <c r="G452" t="s">
        <v>140</v>
      </c>
      <c r="H452" t="str">
        <f>_xlfn.TEXTJOIN(" ",TRUE,
'Fiche formation'!$C$18,
_xlfn.SWITCH('Fiche formation'!$C$18,"DNO","2A","DE AUDIO","3A",
_xlfn.SWITCH('Fiche formation'!$C$15,"DEUST","2A","DSCG","2A","MASTER","2A","BUT","3A","DCG","3A","LG","3A","LP","3A","INGE","3A",""))
)</f>
        <v>M CHPS 2A</v>
      </c>
    </row>
    <row r="453" spans="1:8" x14ac:dyDescent="0.3">
      <c r="A453" s="1">
        <f t="shared" si="31"/>
        <v>46460</v>
      </c>
      <c r="B453" t="str">
        <f t="shared" si="28"/>
        <v/>
      </c>
      <c r="C453" t="str">
        <f t="shared" si="29"/>
        <v/>
      </c>
      <c r="D453" s="12" t="str" cm="1">
        <f t="array" ref="D453">_xlfn.LET(
    _xlpm.d, A453,
    _xlpm.debut, DATE(2026,8,1),
    _xlpm.m, DATEDIF(_xlpm.debut, _xlpm.d, "m"),
    _xlpm.col, 1 + _xlpm.m*3,
    _xlpm.dates, INDEX('Calendrier 2026-2027'!$C$13:$BC$43,,_xlpm.col),
    _xlpm.titres, INDEX('Calendrier 2026-2027'!$D$13:$BD$43,,_xlpm.col),
    _xlpm.r, _xlfn.XLOOKUP(_xlpm.d, _xlpm.dates, _xlpm.titres),
    IF(_xlpm.r=0,"",_xlpm.r)
)</f>
        <v/>
      </c>
      <c r="E453" t="str">
        <f t="shared" si="30"/>
        <v/>
      </c>
      <c r="F453" t="str">
        <f>_xlfn.XLOOKUP('Fiche formation'!$C$8,SitesFormations[Site de formation principal],SitesFormations[Mail pour assiduité],"")</f>
        <v>cfa-ensuplr-upvd@umontpellier.fr</v>
      </c>
      <c r="G453" t="s">
        <v>140</v>
      </c>
      <c r="H453" t="str">
        <f>_xlfn.TEXTJOIN(" ",TRUE,
'Fiche formation'!$C$18,
_xlfn.SWITCH('Fiche formation'!$C$18,"DNO","2A","DE AUDIO","3A",
_xlfn.SWITCH('Fiche formation'!$C$15,"DEUST","2A","DSCG","2A","MASTER","2A","BUT","3A","DCG","3A","LG","3A","LP","3A","INGE","3A",""))
)</f>
        <v>M CHPS 2A</v>
      </c>
    </row>
    <row r="454" spans="1:8" x14ac:dyDescent="0.3">
      <c r="A454" s="1">
        <f t="shared" si="31"/>
        <v>46461</v>
      </c>
      <c r="B454" t="str">
        <f t="shared" si="28"/>
        <v>08:00</v>
      </c>
      <c r="C454" t="str">
        <f t="shared" si="29"/>
        <v>12:00</v>
      </c>
      <c r="D454" s="12" t="str" cm="1">
        <f t="array" ref="D454">_xlfn.LET(
    _xlpm.d, A454,
    _xlpm.debut, DATE(2026,8,1),
    _xlpm.m, DATEDIF(_xlpm.debut, _xlpm.d, "m"),
    _xlpm.col, 1 + _xlpm.m*3,
    _xlpm.dates, INDEX('Calendrier 2026-2027'!$C$13:$BC$43,,_xlpm.col),
    _xlpm.titres, INDEX('Calendrier 2026-2027'!$D$13:$BD$43,,_xlpm.col),
    _xlpm.r, _xlfn.XLOOKUP(_xlpm.d, _xlpm.dates, _xlpm.titres),
    IF(_xlpm.r=0,"",_xlpm.r)
)</f>
        <v>Entreprise</v>
      </c>
      <c r="E454">
        <f t="shared" si="30"/>
        <v>0</v>
      </c>
      <c r="F454" t="str">
        <f>_xlfn.XLOOKUP('Fiche formation'!$C$8,SitesFormations[Site de formation principal],SitesFormations[Mail pour assiduité],"")</f>
        <v>cfa-ensuplr-upvd@umontpellier.fr</v>
      </c>
      <c r="G454" t="s">
        <v>140</v>
      </c>
      <c r="H454" t="str">
        <f>_xlfn.TEXTJOIN(" ",TRUE,
'Fiche formation'!$C$18,
_xlfn.SWITCH('Fiche formation'!$C$18,"DNO","2A","DE AUDIO","3A",
_xlfn.SWITCH('Fiche formation'!$C$15,"DEUST","2A","DSCG","2A","MASTER","2A","BUT","3A","DCG","3A","LG","3A","LP","3A","INGE","3A",""))
)</f>
        <v>M CHPS 2A</v>
      </c>
    </row>
    <row r="455" spans="1:8" x14ac:dyDescent="0.3">
      <c r="A455" s="1">
        <f t="shared" si="31"/>
        <v>46461</v>
      </c>
      <c r="B455" t="str">
        <f t="shared" si="28"/>
        <v>14:00</v>
      </c>
      <c r="C455" t="str">
        <f t="shared" si="29"/>
        <v>17:00</v>
      </c>
      <c r="D455" s="12" t="str" cm="1">
        <f t="array" ref="D455">_xlfn.LET(
    _xlpm.d, A455,
    _xlpm.debut, DATE(2026,8,1),
    _xlpm.m, DATEDIF(_xlpm.debut, _xlpm.d, "m"),
    _xlpm.col, 1 + _xlpm.m*3,
    _xlpm.dates, INDEX('Calendrier 2026-2027'!$C$13:$BC$43,,_xlpm.col),
    _xlpm.titres, INDEX('Calendrier 2026-2027'!$D$13:$BD$43,,_xlpm.col),
    _xlpm.r, _xlfn.XLOOKUP(_xlpm.d, _xlpm.dates, _xlpm.titres),
    IF(_xlpm.r=0,"",_xlpm.r)
)</f>
        <v>Entreprise</v>
      </c>
      <c r="E455">
        <f t="shared" si="30"/>
        <v>0</v>
      </c>
      <c r="F455" t="str">
        <f>_xlfn.XLOOKUP('Fiche formation'!$C$8,SitesFormations[Site de formation principal],SitesFormations[Mail pour assiduité],"")</f>
        <v>cfa-ensuplr-upvd@umontpellier.fr</v>
      </c>
      <c r="G455" t="s">
        <v>140</v>
      </c>
      <c r="H455" t="str">
        <f>_xlfn.TEXTJOIN(" ",TRUE,
'Fiche formation'!$C$18,
_xlfn.SWITCH('Fiche formation'!$C$18,"DNO","2A","DE AUDIO","3A",
_xlfn.SWITCH('Fiche formation'!$C$15,"DEUST","2A","DSCG","2A","MASTER","2A","BUT","3A","DCG","3A","LG","3A","LP","3A","INGE","3A",""))
)</f>
        <v>M CHPS 2A</v>
      </c>
    </row>
    <row r="456" spans="1:8" x14ac:dyDescent="0.3">
      <c r="A456" s="1">
        <f t="shared" si="31"/>
        <v>46462</v>
      </c>
      <c r="B456" t="str">
        <f t="shared" si="28"/>
        <v>08:00</v>
      </c>
      <c r="C456" t="str">
        <f t="shared" si="29"/>
        <v>12:00</v>
      </c>
      <c r="D456" s="12" t="str" cm="1">
        <f t="array" ref="D456">_xlfn.LET(
    _xlpm.d, A456,
    _xlpm.debut, DATE(2026,8,1),
    _xlpm.m, DATEDIF(_xlpm.debut, _xlpm.d, "m"),
    _xlpm.col, 1 + _xlpm.m*3,
    _xlpm.dates, INDEX('Calendrier 2026-2027'!$C$13:$BC$43,,_xlpm.col),
    _xlpm.titres, INDEX('Calendrier 2026-2027'!$D$13:$BD$43,,_xlpm.col),
    _xlpm.r, _xlfn.XLOOKUP(_xlpm.d, _xlpm.dates, _xlpm.titres),
    IF(_xlpm.r=0,"",_xlpm.r)
)</f>
        <v>Entreprise</v>
      </c>
      <c r="E456">
        <f t="shared" si="30"/>
        <v>0</v>
      </c>
      <c r="F456" t="str">
        <f>_xlfn.XLOOKUP('Fiche formation'!$C$8,SitesFormations[Site de formation principal],SitesFormations[Mail pour assiduité],"")</f>
        <v>cfa-ensuplr-upvd@umontpellier.fr</v>
      </c>
      <c r="G456" t="s">
        <v>140</v>
      </c>
      <c r="H456" t="str">
        <f>_xlfn.TEXTJOIN(" ",TRUE,
'Fiche formation'!$C$18,
_xlfn.SWITCH('Fiche formation'!$C$18,"DNO","2A","DE AUDIO","3A",
_xlfn.SWITCH('Fiche formation'!$C$15,"DEUST","2A","DSCG","2A","MASTER","2A","BUT","3A","DCG","3A","LG","3A","LP","3A","INGE","3A",""))
)</f>
        <v>M CHPS 2A</v>
      </c>
    </row>
    <row r="457" spans="1:8" x14ac:dyDescent="0.3">
      <c r="A457" s="1">
        <f t="shared" si="31"/>
        <v>46462</v>
      </c>
      <c r="B457" t="str">
        <f t="shared" si="28"/>
        <v>14:00</v>
      </c>
      <c r="C457" t="str">
        <f t="shared" si="29"/>
        <v>17:00</v>
      </c>
      <c r="D457" s="12" t="str" cm="1">
        <f t="array" ref="D457">_xlfn.LET(
    _xlpm.d, A457,
    _xlpm.debut, DATE(2026,8,1),
    _xlpm.m, DATEDIF(_xlpm.debut, _xlpm.d, "m"),
    _xlpm.col, 1 + _xlpm.m*3,
    _xlpm.dates, INDEX('Calendrier 2026-2027'!$C$13:$BC$43,,_xlpm.col),
    _xlpm.titres, INDEX('Calendrier 2026-2027'!$D$13:$BD$43,,_xlpm.col),
    _xlpm.r, _xlfn.XLOOKUP(_xlpm.d, _xlpm.dates, _xlpm.titres),
    IF(_xlpm.r=0,"",_xlpm.r)
)</f>
        <v>Entreprise</v>
      </c>
      <c r="E457">
        <f t="shared" si="30"/>
        <v>0</v>
      </c>
      <c r="F457" t="str">
        <f>_xlfn.XLOOKUP('Fiche formation'!$C$8,SitesFormations[Site de formation principal],SitesFormations[Mail pour assiduité],"")</f>
        <v>cfa-ensuplr-upvd@umontpellier.fr</v>
      </c>
      <c r="G457" t="s">
        <v>140</v>
      </c>
      <c r="H457" t="str">
        <f>_xlfn.TEXTJOIN(" ",TRUE,
'Fiche formation'!$C$18,
_xlfn.SWITCH('Fiche formation'!$C$18,"DNO","2A","DE AUDIO","3A",
_xlfn.SWITCH('Fiche formation'!$C$15,"DEUST","2A","DSCG","2A","MASTER","2A","BUT","3A","DCG","3A","LG","3A","LP","3A","INGE","3A",""))
)</f>
        <v>M CHPS 2A</v>
      </c>
    </row>
    <row r="458" spans="1:8" x14ac:dyDescent="0.3">
      <c r="A458" s="1">
        <f t="shared" si="31"/>
        <v>46463</v>
      </c>
      <c r="B458" t="str">
        <f t="shared" si="28"/>
        <v>08:00</v>
      </c>
      <c r="C458" t="str">
        <f t="shared" si="29"/>
        <v>12:00</v>
      </c>
      <c r="D458" s="12" t="str" cm="1">
        <f t="array" ref="D458">_xlfn.LET(
    _xlpm.d, A458,
    _xlpm.debut, DATE(2026,8,1),
    _xlpm.m, DATEDIF(_xlpm.debut, _xlpm.d, "m"),
    _xlpm.col, 1 + _xlpm.m*3,
    _xlpm.dates, INDEX('Calendrier 2026-2027'!$C$13:$BC$43,,_xlpm.col),
    _xlpm.titres, INDEX('Calendrier 2026-2027'!$D$13:$BD$43,,_xlpm.col),
    _xlpm.r, _xlfn.XLOOKUP(_xlpm.d, _xlpm.dates, _xlpm.titres),
    IF(_xlpm.r=0,"",_xlpm.r)
)</f>
        <v>Entreprise</v>
      </c>
      <c r="E458">
        <f t="shared" si="30"/>
        <v>0</v>
      </c>
      <c r="F458" t="str">
        <f>_xlfn.XLOOKUP('Fiche formation'!$C$8,SitesFormations[Site de formation principal],SitesFormations[Mail pour assiduité],"")</f>
        <v>cfa-ensuplr-upvd@umontpellier.fr</v>
      </c>
      <c r="G458" t="s">
        <v>140</v>
      </c>
      <c r="H458" t="str">
        <f>_xlfn.TEXTJOIN(" ",TRUE,
'Fiche formation'!$C$18,
_xlfn.SWITCH('Fiche formation'!$C$18,"DNO","2A","DE AUDIO","3A",
_xlfn.SWITCH('Fiche formation'!$C$15,"DEUST","2A","DSCG","2A","MASTER","2A","BUT","3A","DCG","3A","LG","3A","LP","3A","INGE","3A",""))
)</f>
        <v>M CHPS 2A</v>
      </c>
    </row>
    <row r="459" spans="1:8" x14ac:dyDescent="0.3">
      <c r="A459" s="1">
        <f t="shared" si="31"/>
        <v>46463</v>
      </c>
      <c r="B459" t="str">
        <f t="shared" si="28"/>
        <v>14:00</v>
      </c>
      <c r="C459" t="str">
        <f t="shared" si="29"/>
        <v>17:00</v>
      </c>
      <c r="D459" s="12" t="str" cm="1">
        <f t="array" ref="D459">_xlfn.LET(
    _xlpm.d, A459,
    _xlpm.debut, DATE(2026,8,1),
    _xlpm.m, DATEDIF(_xlpm.debut, _xlpm.d, "m"),
    _xlpm.col, 1 + _xlpm.m*3,
    _xlpm.dates, INDEX('Calendrier 2026-2027'!$C$13:$BC$43,,_xlpm.col),
    _xlpm.titres, INDEX('Calendrier 2026-2027'!$D$13:$BD$43,,_xlpm.col),
    _xlpm.r, _xlfn.XLOOKUP(_xlpm.d, _xlpm.dates, _xlpm.titres),
    IF(_xlpm.r=0,"",_xlpm.r)
)</f>
        <v>Entreprise</v>
      </c>
      <c r="E459">
        <f t="shared" si="30"/>
        <v>0</v>
      </c>
      <c r="F459" t="str">
        <f>_xlfn.XLOOKUP('Fiche formation'!$C$8,SitesFormations[Site de formation principal],SitesFormations[Mail pour assiduité],"")</f>
        <v>cfa-ensuplr-upvd@umontpellier.fr</v>
      </c>
      <c r="G459" t="s">
        <v>140</v>
      </c>
      <c r="H459" t="str">
        <f>_xlfn.TEXTJOIN(" ",TRUE,
'Fiche formation'!$C$18,
_xlfn.SWITCH('Fiche formation'!$C$18,"DNO","2A","DE AUDIO","3A",
_xlfn.SWITCH('Fiche formation'!$C$15,"DEUST","2A","DSCG","2A","MASTER","2A","BUT","3A","DCG","3A","LG","3A","LP","3A","INGE","3A",""))
)</f>
        <v>M CHPS 2A</v>
      </c>
    </row>
    <row r="460" spans="1:8" x14ac:dyDescent="0.3">
      <c r="A460" s="1">
        <f t="shared" si="31"/>
        <v>46464</v>
      </c>
      <c r="B460" t="str">
        <f t="shared" si="28"/>
        <v>08:00</v>
      </c>
      <c r="C460" t="str">
        <f t="shared" si="29"/>
        <v>12:00</v>
      </c>
      <c r="D460" s="12" t="str" cm="1">
        <f t="array" ref="D460">_xlfn.LET(
    _xlpm.d, A460,
    _xlpm.debut, DATE(2026,8,1),
    _xlpm.m, DATEDIF(_xlpm.debut, _xlpm.d, "m"),
    _xlpm.col, 1 + _xlpm.m*3,
    _xlpm.dates, INDEX('Calendrier 2026-2027'!$C$13:$BC$43,,_xlpm.col),
    _xlpm.titres, INDEX('Calendrier 2026-2027'!$D$13:$BD$43,,_xlpm.col),
    _xlpm.r, _xlfn.XLOOKUP(_xlpm.d, _xlpm.dates, _xlpm.titres),
    IF(_xlpm.r=0,"",_xlpm.r)
)</f>
        <v>Entreprise</v>
      </c>
      <c r="E460">
        <f t="shared" si="30"/>
        <v>0</v>
      </c>
      <c r="F460" t="str">
        <f>_xlfn.XLOOKUP('Fiche formation'!$C$8,SitesFormations[Site de formation principal],SitesFormations[Mail pour assiduité],"")</f>
        <v>cfa-ensuplr-upvd@umontpellier.fr</v>
      </c>
      <c r="G460" t="s">
        <v>140</v>
      </c>
      <c r="H460" t="str">
        <f>_xlfn.TEXTJOIN(" ",TRUE,
'Fiche formation'!$C$18,
_xlfn.SWITCH('Fiche formation'!$C$18,"DNO","2A","DE AUDIO","3A",
_xlfn.SWITCH('Fiche formation'!$C$15,"DEUST","2A","DSCG","2A","MASTER","2A","BUT","3A","DCG","3A","LG","3A","LP","3A","INGE","3A",""))
)</f>
        <v>M CHPS 2A</v>
      </c>
    </row>
    <row r="461" spans="1:8" x14ac:dyDescent="0.3">
      <c r="A461" s="1">
        <f t="shared" si="31"/>
        <v>46464</v>
      </c>
      <c r="B461" t="str">
        <f t="shared" si="28"/>
        <v>14:00</v>
      </c>
      <c r="C461" t="str">
        <f t="shared" si="29"/>
        <v>17:00</v>
      </c>
      <c r="D461" s="12" t="str" cm="1">
        <f t="array" ref="D461">_xlfn.LET(
    _xlpm.d, A461,
    _xlpm.debut, DATE(2026,8,1),
    _xlpm.m, DATEDIF(_xlpm.debut, _xlpm.d, "m"),
    _xlpm.col, 1 + _xlpm.m*3,
    _xlpm.dates, INDEX('Calendrier 2026-2027'!$C$13:$BC$43,,_xlpm.col),
    _xlpm.titres, INDEX('Calendrier 2026-2027'!$D$13:$BD$43,,_xlpm.col),
    _xlpm.r, _xlfn.XLOOKUP(_xlpm.d, _xlpm.dates, _xlpm.titres),
    IF(_xlpm.r=0,"",_xlpm.r)
)</f>
        <v>Entreprise</v>
      </c>
      <c r="E461">
        <f t="shared" si="30"/>
        <v>0</v>
      </c>
      <c r="F461" t="str">
        <f>_xlfn.XLOOKUP('Fiche formation'!$C$8,SitesFormations[Site de formation principal],SitesFormations[Mail pour assiduité],"")</f>
        <v>cfa-ensuplr-upvd@umontpellier.fr</v>
      </c>
      <c r="G461" t="s">
        <v>140</v>
      </c>
      <c r="H461" t="str">
        <f>_xlfn.TEXTJOIN(" ",TRUE,
'Fiche formation'!$C$18,
_xlfn.SWITCH('Fiche formation'!$C$18,"DNO","2A","DE AUDIO","3A",
_xlfn.SWITCH('Fiche formation'!$C$15,"DEUST","2A","DSCG","2A","MASTER","2A","BUT","3A","DCG","3A","LG","3A","LP","3A","INGE","3A",""))
)</f>
        <v>M CHPS 2A</v>
      </c>
    </row>
    <row r="462" spans="1:8" x14ac:dyDescent="0.3">
      <c r="A462" s="1">
        <f t="shared" si="31"/>
        <v>46465</v>
      </c>
      <c r="B462" t="str">
        <f t="shared" si="28"/>
        <v>08:00</v>
      </c>
      <c r="C462" t="str">
        <f t="shared" si="29"/>
        <v>12:00</v>
      </c>
      <c r="D462" s="12" t="str" cm="1">
        <f t="array" ref="D462">_xlfn.LET(
    _xlpm.d, A462,
    _xlpm.debut, DATE(2026,8,1),
    _xlpm.m, DATEDIF(_xlpm.debut, _xlpm.d, "m"),
    _xlpm.col, 1 + _xlpm.m*3,
    _xlpm.dates, INDEX('Calendrier 2026-2027'!$C$13:$BC$43,,_xlpm.col),
    _xlpm.titres, INDEX('Calendrier 2026-2027'!$D$13:$BD$43,,_xlpm.col),
    _xlpm.r, _xlfn.XLOOKUP(_xlpm.d, _xlpm.dates, _xlpm.titres),
    IF(_xlpm.r=0,"",_xlpm.r)
)</f>
        <v>Entreprise</v>
      </c>
      <c r="E462">
        <f t="shared" si="30"/>
        <v>0</v>
      </c>
      <c r="F462" t="str">
        <f>_xlfn.XLOOKUP('Fiche formation'!$C$8,SitesFormations[Site de formation principal],SitesFormations[Mail pour assiduité],"")</f>
        <v>cfa-ensuplr-upvd@umontpellier.fr</v>
      </c>
      <c r="G462" t="s">
        <v>140</v>
      </c>
      <c r="H462" t="str">
        <f>_xlfn.TEXTJOIN(" ",TRUE,
'Fiche formation'!$C$18,
_xlfn.SWITCH('Fiche formation'!$C$18,"DNO","2A","DE AUDIO","3A",
_xlfn.SWITCH('Fiche formation'!$C$15,"DEUST","2A","DSCG","2A","MASTER","2A","BUT","3A","DCG","3A","LG","3A","LP","3A","INGE","3A",""))
)</f>
        <v>M CHPS 2A</v>
      </c>
    </row>
    <row r="463" spans="1:8" x14ac:dyDescent="0.3">
      <c r="A463" s="1">
        <f t="shared" si="31"/>
        <v>46465</v>
      </c>
      <c r="B463" t="str">
        <f t="shared" si="28"/>
        <v>14:00</v>
      </c>
      <c r="C463" t="str">
        <f t="shared" si="29"/>
        <v>17:00</v>
      </c>
      <c r="D463" s="12" t="str" cm="1">
        <f t="array" ref="D463">_xlfn.LET(
    _xlpm.d, A463,
    _xlpm.debut, DATE(2026,8,1),
    _xlpm.m, DATEDIF(_xlpm.debut, _xlpm.d, "m"),
    _xlpm.col, 1 + _xlpm.m*3,
    _xlpm.dates, INDEX('Calendrier 2026-2027'!$C$13:$BC$43,,_xlpm.col),
    _xlpm.titres, INDEX('Calendrier 2026-2027'!$D$13:$BD$43,,_xlpm.col),
    _xlpm.r, _xlfn.XLOOKUP(_xlpm.d, _xlpm.dates, _xlpm.titres),
    IF(_xlpm.r=0,"",_xlpm.r)
)</f>
        <v>Entreprise</v>
      </c>
      <c r="E463">
        <f t="shared" si="30"/>
        <v>0</v>
      </c>
      <c r="F463" t="str">
        <f>_xlfn.XLOOKUP('Fiche formation'!$C$8,SitesFormations[Site de formation principal],SitesFormations[Mail pour assiduité],"")</f>
        <v>cfa-ensuplr-upvd@umontpellier.fr</v>
      </c>
      <c r="G463" t="s">
        <v>140</v>
      </c>
      <c r="H463" t="str">
        <f>_xlfn.TEXTJOIN(" ",TRUE,
'Fiche formation'!$C$18,
_xlfn.SWITCH('Fiche formation'!$C$18,"DNO","2A","DE AUDIO","3A",
_xlfn.SWITCH('Fiche formation'!$C$15,"DEUST","2A","DSCG","2A","MASTER","2A","BUT","3A","DCG","3A","LG","3A","LP","3A","INGE","3A",""))
)</f>
        <v>M CHPS 2A</v>
      </c>
    </row>
    <row r="464" spans="1:8" x14ac:dyDescent="0.3">
      <c r="A464" s="1">
        <f t="shared" si="31"/>
        <v>46466</v>
      </c>
      <c r="B464" t="str">
        <f t="shared" si="28"/>
        <v/>
      </c>
      <c r="C464" t="str">
        <f t="shared" si="29"/>
        <v/>
      </c>
      <c r="D464" s="12" t="str" cm="1">
        <f t="array" ref="D464">_xlfn.LET(
    _xlpm.d, A464,
    _xlpm.debut, DATE(2026,8,1),
    _xlpm.m, DATEDIF(_xlpm.debut, _xlpm.d, "m"),
    _xlpm.col, 1 + _xlpm.m*3,
    _xlpm.dates, INDEX('Calendrier 2026-2027'!$C$13:$BC$43,,_xlpm.col),
    _xlpm.titres, INDEX('Calendrier 2026-2027'!$D$13:$BD$43,,_xlpm.col),
    _xlpm.r, _xlfn.XLOOKUP(_xlpm.d, _xlpm.dates, _xlpm.titres),
    IF(_xlpm.r=0,"",_xlpm.r)
)</f>
        <v/>
      </c>
      <c r="E464" t="str">
        <f t="shared" si="30"/>
        <v/>
      </c>
      <c r="F464" t="str">
        <f>_xlfn.XLOOKUP('Fiche formation'!$C$8,SitesFormations[Site de formation principal],SitesFormations[Mail pour assiduité],"")</f>
        <v>cfa-ensuplr-upvd@umontpellier.fr</v>
      </c>
      <c r="G464" t="s">
        <v>140</v>
      </c>
      <c r="H464" t="str">
        <f>_xlfn.TEXTJOIN(" ",TRUE,
'Fiche formation'!$C$18,
_xlfn.SWITCH('Fiche formation'!$C$18,"DNO","2A","DE AUDIO","3A",
_xlfn.SWITCH('Fiche formation'!$C$15,"DEUST","2A","DSCG","2A","MASTER","2A","BUT","3A","DCG","3A","LG","3A","LP","3A","INGE","3A",""))
)</f>
        <v>M CHPS 2A</v>
      </c>
    </row>
    <row r="465" spans="1:8" x14ac:dyDescent="0.3">
      <c r="A465" s="1">
        <f t="shared" si="31"/>
        <v>46466</v>
      </c>
      <c r="B465" t="str">
        <f t="shared" si="28"/>
        <v/>
      </c>
      <c r="C465" t="str">
        <f t="shared" si="29"/>
        <v/>
      </c>
      <c r="D465" s="12" t="str" cm="1">
        <f t="array" ref="D465">_xlfn.LET(
    _xlpm.d, A465,
    _xlpm.debut, DATE(2026,8,1),
    _xlpm.m, DATEDIF(_xlpm.debut, _xlpm.d, "m"),
    _xlpm.col, 1 + _xlpm.m*3,
    _xlpm.dates, INDEX('Calendrier 2026-2027'!$C$13:$BC$43,,_xlpm.col),
    _xlpm.titres, INDEX('Calendrier 2026-2027'!$D$13:$BD$43,,_xlpm.col),
    _xlpm.r, _xlfn.XLOOKUP(_xlpm.d, _xlpm.dates, _xlpm.titres),
    IF(_xlpm.r=0,"",_xlpm.r)
)</f>
        <v/>
      </c>
      <c r="E465" t="str">
        <f t="shared" si="30"/>
        <v/>
      </c>
      <c r="F465" t="str">
        <f>_xlfn.XLOOKUP('Fiche formation'!$C$8,SitesFormations[Site de formation principal],SitesFormations[Mail pour assiduité],"")</f>
        <v>cfa-ensuplr-upvd@umontpellier.fr</v>
      </c>
      <c r="G465" t="s">
        <v>140</v>
      </c>
      <c r="H465" t="str">
        <f>_xlfn.TEXTJOIN(" ",TRUE,
'Fiche formation'!$C$18,
_xlfn.SWITCH('Fiche formation'!$C$18,"DNO","2A","DE AUDIO","3A",
_xlfn.SWITCH('Fiche formation'!$C$15,"DEUST","2A","DSCG","2A","MASTER","2A","BUT","3A","DCG","3A","LG","3A","LP","3A","INGE","3A",""))
)</f>
        <v>M CHPS 2A</v>
      </c>
    </row>
    <row r="466" spans="1:8" x14ac:dyDescent="0.3">
      <c r="A466" s="1">
        <f t="shared" si="31"/>
        <v>46467</v>
      </c>
      <c r="B466" t="str">
        <f t="shared" si="28"/>
        <v/>
      </c>
      <c r="C466" t="str">
        <f t="shared" si="29"/>
        <v/>
      </c>
      <c r="D466" s="12" t="str" cm="1">
        <f t="array" ref="D466">_xlfn.LET(
    _xlpm.d, A466,
    _xlpm.debut, DATE(2026,8,1),
    _xlpm.m, DATEDIF(_xlpm.debut, _xlpm.d, "m"),
    _xlpm.col, 1 + _xlpm.m*3,
    _xlpm.dates, INDEX('Calendrier 2026-2027'!$C$13:$BC$43,,_xlpm.col),
    _xlpm.titres, INDEX('Calendrier 2026-2027'!$D$13:$BD$43,,_xlpm.col),
    _xlpm.r, _xlfn.XLOOKUP(_xlpm.d, _xlpm.dates, _xlpm.titres),
    IF(_xlpm.r=0,"",_xlpm.r)
)</f>
        <v/>
      </c>
      <c r="E466" t="str">
        <f t="shared" si="30"/>
        <v/>
      </c>
      <c r="F466" t="str">
        <f>_xlfn.XLOOKUP('Fiche formation'!$C$8,SitesFormations[Site de formation principal],SitesFormations[Mail pour assiduité],"")</f>
        <v>cfa-ensuplr-upvd@umontpellier.fr</v>
      </c>
      <c r="G466" t="s">
        <v>140</v>
      </c>
      <c r="H466" t="str">
        <f>_xlfn.TEXTJOIN(" ",TRUE,
'Fiche formation'!$C$18,
_xlfn.SWITCH('Fiche formation'!$C$18,"DNO","2A","DE AUDIO","3A",
_xlfn.SWITCH('Fiche formation'!$C$15,"DEUST","2A","DSCG","2A","MASTER","2A","BUT","3A","DCG","3A","LG","3A","LP","3A","INGE","3A",""))
)</f>
        <v>M CHPS 2A</v>
      </c>
    </row>
    <row r="467" spans="1:8" x14ac:dyDescent="0.3">
      <c r="A467" s="1">
        <f t="shared" si="31"/>
        <v>46467</v>
      </c>
      <c r="B467" t="str">
        <f t="shared" si="28"/>
        <v/>
      </c>
      <c r="C467" t="str">
        <f t="shared" si="29"/>
        <v/>
      </c>
      <c r="D467" s="12" t="str" cm="1">
        <f t="array" ref="D467">_xlfn.LET(
    _xlpm.d, A467,
    _xlpm.debut, DATE(2026,8,1),
    _xlpm.m, DATEDIF(_xlpm.debut, _xlpm.d, "m"),
    _xlpm.col, 1 + _xlpm.m*3,
    _xlpm.dates, INDEX('Calendrier 2026-2027'!$C$13:$BC$43,,_xlpm.col),
    _xlpm.titres, INDEX('Calendrier 2026-2027'!$D$13:$BD$43,,_xlpm.col),
    _xlpm.r, _xlfn.XLOOKUP(_xlpm.d, _xlpm.dates, _xlpm.titres),
    IF(_xlpm.r=0,"",_xlpm.r)
)</f>
        <v/>
      </c>
      <c r="E467" t="str">
        <f t="shared" si="30"/>
        <v/>
      </c>
      <c r="F467" t="str">
        <f>_xlfn.XLOOKUP('Fiche formation'!$C$8,SitesFormations[Site de formation principal],SitesFormations[Mail pour assiduité],"")</f>
        <v>cfa-ensuplr-upvd@umontpellier.fr</v>
      </c>
      <c r="G467" t="s">
        <v>140</v>
      </c>
      <c r="H467" t="str">
        <f>_xlfn.TEXTJOIN(" ",TRUE,
'Fiche formation'!$C$18,
_xlfn.SWITCH('Fiche formation'!$C$18,"DNO","2A","DE AUDIO","3A",
_xlfn.SWITCH('Fiche formation'!$C$15,"DEUST","2A","DSCG","2A","MASTER","2A","BUT","3A","DCG","3A","LG","3A","LP","3A","INGE","3A",""))
)</f>
        <v>M CHPS 2A</v>
      </c>
    </row>
    <row r="468" spans="1:8" x14ac:dyDescent="0.3">
      <c r="A468" s="1">
        <f t="shared" si="31"/>
        <v>46468</v>
      </c>
      <c r="B468" t="str">
        <f t="shared" si="28"/>
        <v>08:00</v>
      </c>
      <c r="C468" t="str">
        <f t="shared" si="29"/>
        <v>12:00</v>
      </c>
      <c r="D468" s="12" t="str" cm="1">
        <f t="array" ref="D468">_xlfn.LET(
    _xlpm.d, A468,
    _xlpm.debut, DATE(2026,8,1),
    _xlpm.m, DATEDIF(_xlpm.debut, _xlpm.d, "m"),
    _xlpm.col, 1 + _xlpm.m*3,
    _xlpm.dates, INDEX('Calendrier 2026-2027'!$C$13:$BC$43,,_xlpm.col),
    _xlpm.titres, INDEX('Calendrier 2026-2027'!$D$13:$BD$43,,_xlpm.col),
    _xlpm.r, _xlfn.XLOOKUP(_xlpm.d, _xlpm.dates, _xlpm.titres),
    IF(_xlpm.r=0,"",_xlpm.r)
)</f>
        <v>Entreprise</v>
      </c>
      <c r="E468">
        <f t="shared" si="30"/>
        <v>0</v>
      </c>
      <c r="F468" t="str">
        <f>_xlfn.XLOOKUP('Fiche formation'!$C$8,SitesFormations[Site de formation principal],SitesFormations[Mail pour assiduité],"")</f>
        <v>cfa-ensuplr-upvd@umontpellier.fr</v>
      </c>
      <c r="G468" t="s">
        <v>140</v>
      </c>
      <c r="H468" t="str">
        <f>_xlfn.TEXTJOIN(" ",TRUE,
'Fiche formation'!$C$18,
_xlfn.SWITCH('Fiche formation'!$C$18,"DNO","2A","DE AUDIO","3A",
_xlfn.SWITCH('Fiche formation'!$C$15,"DEUST","2A","DSCG","2A","MASTER","2A","BUT","3A","DCG","3A","LG","3A","LP","3A","INGE","3A",""))
)</f>
        <v>M CHPS 2A</v>
      </c>
    </row>
    <row r="469" spans="1:8" x14ac:dyDescent="0.3">
      <c r="A469" s="1">
        <f t="shared" si="31"/>
        <v>46468</v>
      </c>
      <c r="B469" t="str">
        <f t="shared" si="28"/>
        <v>14:00</v>
      </c>
      <c r="C469" t="str">
        <f t="shared" si="29"/>
        <v>17:00</v>
      </c>
      <c r="D469" s="12" t="str" cm="1">
        <f t="array" ref="D469">_xlfn.LET(
    _xlpm.d, A469,
    _xlpm.debut, DATE(2026,8,1),
    _xlpm.m, DATEDIF(_xlpm.debut, _xlpm.d, "m"),
    _xlpm.col, 1 + _xlpm.m*3,
    _xlpm.dates, INDEX('Calendrier 2026-2027'!$C$13:$BC$43,,_xlpm.col),
    _xlpm.titres, INDEX('Calendrier 2026-2027'!$D$13:$BD$43,,_xlpm.col),
    _xlpm.r, _xlfn.XLOOKUP(_xlpm.d, _xlpm.dates, _xlpm.titres),
    IF(_xlpm.r=0,"",_xlpm.r)
)</f>
        <v>Entreprise</v>
      </c>
      <c r="E469">
        <f t="shared" si="30"/>
        <v>0</v>
      </c>
      <c r="F469" t="str">
        <f>_xlfn.XLOOKUP('Fiche formation'!$C$8,SitesFormations[Site de formation principal],SitesFormations[Mail pour assiduité],"")</f>
        <v>cfa-ensuplr-upvd@umontpellier.fr</v>
      </c>
      <c r="G469" t="s">
        <v>140</v>
      </c>
      <c r="H469" t="str">
        <f>_xlfn.TEXTJOIN(" ",TRUE,
'Fiche formation'!$C$18,
_xlfn.SWITCH('Fiche formation'!$C$18,"DNO","2A","DE AUDIO","3A",
_xlfn.SWITCH('Fiche formation'!$C$15,"DEUST","2A","DSCG","2A","MASTER","2A","BUT","3A","DCG","3A","LG","3A","LP","3A","INGE","3A",""))
)</f>
        <v>M CHPS 2A</v>
      </c>
    </row>
    <row r="470" spans="1:8" x14ac:dyDescent="0.3">
      <c r="A470" s="1">
        <f t="shared" si="31"/>
        <v>46469</v>
      </c>
      <c r="B470" t="str">
        <f t="shared" si="28"/>
        <v>08:00</v>
      </c>
      <c r="C470" t="str">
        <f t="shared" si="29"/>
        <v>12:00</v>
      </c>
      <c r="D470" s="12" t="str" cm="1">
        <f t="array" ref="D470">_xlfn.LET(
    _xlpm.d, A470,
    _xlpm.debut, DATE(2026,8,1),
    _xlpm.m, DATEDIF(_xlpm.debut, _xlpm.d, "m"),
    _xlpm.col, 1 + _xlpm.m*3,
    _xlpm.dates, INDEX('Calendrier 2026-2027'!$C$13:$BC$43,,_xlpm.col),
    _xlpm.titres, INDEX('Calendrier 2026-2027'!$D$13:$BD$43,,_xlpm.col),
    _xlpm.r, _xlfn.XLOOKUP(_xlpm.d, _xlpm.dates, _xlpm.titres),
    IF(_xlpm.r=0,"",_xlpm.r)
)</f>
        <v>Entreprise</v>
      </c>
      <c r="E470">
        <f t="shared" si="30"/>
        <v>0</v>
      </c>
      <c r="F470" t="str">
        <f>_xlfn.XLOOKUP('Fiche formation'!$C$8,SitesFormations[Site de formation principal],SitesFormations[Mail pour assiduité],"")</f>
        <v>cfa-ensuplr-upvd@umontpellier.fr</v>
      </c>
      <c r="G470" t="s">
        <v>140</v>
      </c>
      <c r="H470" t="str">
        <f>_xlfn.TEXTJOIN(" ",TRUE,
'Fiche formation'!$C$18,
_xlfn.SWITCH('Fiche formation'!$C$18,"DNO","2A","DE AUDIO","3A",
_xlfn.SWITCH('Fiche formation'!$C$15,"DEUST","2A","DSCG","2A","MASTER","2A","BUT","3A","DCG","3A","LG","3A","LP","3A","INGE","3A",""))
)</f>
        <v>M CHPS 2A</v>
      </c>
    </row>
    <row r="471" spans="1:8" x14ac:dyDescent="0.3">
      <c r="A471" s="1">
        <f t="shared" si="31"/>
        <v>46469</v>
      </c>
      <c r="B471" t="str">
        <f t="shared" si="28"/>
        <v>14:00</v>
      </c>
      <c r="C471" t="str">
        <f t="shared" si="29"/>
        <v>17:00</v>
      </c>
      <c r="D471" s="12" t="str" cm="1">
        <f t="array" ref="D471">_xlfn.LET(
    _xlpm.d, A471,
    _xlpm.debut, DATE(2026,8,1),
    _xlpm.m, DATEDIF(_xlpm.debut, _xlpm.d, "m"),
    _xlpm.col, 1 + _xlpm.m*3,
    _xlpm.dates, INDEX('Calendrier 2026-2027'!$C$13:$BC$43,,_xlpm.col),
    _xlpm.titres, INDEX('Calendrier 2026-2027'!$D$13:$BD$43,,_xlpm.col),
    _xlpm.r, _xlfn.XLOOKUP(_xlpm.d, _xlpm.dates, _xlpm.titres),
    IF(_xlpm.r=0,"",_xlpm.r)
)</f>
        <v>Entreprise</v>
      </c>
      <c r="E471">
        <f t="shared" si="30"/>
        <v>0</v>
      </c>
      <c r="F471" t="str">
        <f>_xlfn.XLOOKUP('Fiche formation'!$C$8,SitesFormations[Site de formation principal],SitesFormations[Mail pour assiduité],"")</f>
        <v>cfa-ensuplr-upvd@umontpellier.fr</v>
      </c>
      <c r="G471" t="s">
        <v>140</v>
      </c>
      <c r="H471" t="str">
        <f>_xlfn.TEXTJOIN(" ",TRUE,
'Fiche formation'!$C$18,
_xlfn.SWITCH('Fiche formation'!$C$18,"DNO","2A","DE AUDIO","3A",
_xlfn.SWITCH('Fiche formation'!$C$15,"DEUST","2A","DSCG","2A","MASTER","2A","BUT","3A","DCG","3A","LG","3A","LP","3A","INGE","3A",""))
)</f>
        <v>M CHPS 2A</v>
      </c>
    </row>
    <row r="472" spans="1:8" x14ac:dyDescent="0.3">
      <c r="A472" s="1">
        <f t="shared" si="31"/>
        <v>46470</v>
      </c>
      <c r="B472" t="str">
        <f t="shared" si="28"/>
        <v>08:00</v>
      </c>
      <c r="C472" t="str">
        <f t="shared" si="29"/>
        <v>12:00</v>
      </c>
      <c r="D472" s="12" t="str" cm="1">
        <f t="array" ref="D472">_xlfn.LET(
    _xlpm.d, A472,
    _xlpm.debut, DATE(2026,8,1),
    _xlpm.m, DATEDIF(_xlpm.debut, _xlpm.d, "m"),
    _xlpm.col, 1 + _xlpm.m*3,
    _xlpm.dates, INDEX('Calendrier 2026-2027'!$C$13:$BC$43,,_xlpm.col),
    _xlpm.titres, INDEX('Calendrier 2026-2027'!$D$13:$BD$43,,_xlpm.col),
    _xlpm.r, _xlfn.XLOOKUP(_xlpm.d, _xlpm.dates, _xlpm.titres),
    IF(_xlpm.r=0,"",_xlpm.r)
)</f>
        <v>Entreprise</v>
      </c>
      <c r="E472">
        <f t="shared" si="30"/>
        <v>0</v>
      </c>
      <c r="F472" t="str">
        <f>_xlfn.XLOOKUP('Fiche formation'!$C$8,SitesFormations[Site de formation principal],SitesFormations[Mail pour assiduité],"")</f>
        <v>cfa-ensuplr-upvd@umontpellier.fr</v>
      </c>
      <c r="G472" t="s">
        <v>140</v>
      </c>
      <c r="H472" t="str">
        <f>_xlfn.TEXTJOIN(" ",TRUE,
'Fiche formation'!$C$18,
_xlfn.SWITCH('Fiche formation'!$C$18,"DNO","2A","DE AUDIO","3A",
_xlfn.SWITCH('Fiche formation'!$C$15,"DEUST","2A","DSCG","2A","MASTER","2A","BUT","3A","DCG","3A","LG","3A","LP","3A","INGE","3A",""))
)</f>
        <v>M CHPS 2A</v>
      </c>
    </row>
    <row r="473" spans="1:8" x14ac:dyDescent="0.3">
      <c r="A473" s="1">
        <f t="shared" si="31"/>
        <v>46470</v>
      </c>
      <c r="B473" t="str">
        <f t="shared" si="28"/>
        <v>14:00</v>
      </c>
      <c r="C473" t="str">
        <f t="shared" si="29"/>
        <v>17:00</v>
      </c>
      <c r="D473" s="12" t="str" cm="1">
        <f t="array" ref="D473">_xlfn.LET(
    _xlpm.d, A473,
    _xlpm.debut, DATE(2026,8,1),
    _xlpm.m, DATEDIF(_xlpm.debut, _xlpm.d, "m"),
    _xlpm.col, 1 + _xlpm.m*3,
    _xlpm.dates, INDEX('Calendrier 2026-2027'!$C$13:$BC$43,,_xlpm.col),
    _xlpm.titres, INDEX('Calendrier 2026-2027'!$D$13:$BD$43,,_xlpm.col),
    _xlpm.r, _xlfn.XLOOKUP(_xlpm.d, _xlpm.dates, _xlpm.titres),
    IF(_xlpm.r=0,"",_xlpm.r)
)</f>
        <v>Entreprise</v>
      </c>
      <c r="E473">
        <f t="shared" si="30"/>
        <v>0</v>
      </c>
      <c r="F473" t="str">
        <f>_xlfn.XLOOKUP('Fiche formation'!$C$8,SitesFormations[Site de formation principal],SitesFormations[Mail pour assiduité],"")</f>
        <v>cfa-ensuplr-upvd@umontpellier.fr</v>
      </c>
      <c r="G473" t="s">
        <v>140</v>
      </c>
      <c r="H473" t="str">
        <f>_xlfn.TEXTJOIN(" ",TRUE,
'Fiche formation'!$C$18,
_xlfn.SWITCH('Fiche formation'!$C$18,"DNO","2A","DE AUDIO","3A",
_xlfn.SWITCH('Fiche formation'!$C$15,"DEUST","2A","DSCG","2A","MASTER","2A","BUT","3A","DCG","3A","LG","3A","LP","3A","INGE","3A",""))
)</f>
        <v>M CHPS 2A</v>
      </c>
    </row>
    <row r="474" spans="1:8" x14ac:dyDescent="0.3">
      <c r="A474" s="1">
        <f t="shared" si="31"/>
        <v>46471</v>
      </c>
      <c r="B474" t="str">
        <f t="shared" si="28"/>
        <v>08:00</v>
      </c>
      <c r="C474" t="str">
        <f t="shared" si="29"/>
        <v>12:00</v>
      </c>
      <c r="D474" s="12" t="str" cm="1">
        <f t="array" ref="D474">_xlfn.LET(
    _xlpm.d, A474,
    _xlpm.debut, DATE(2026,8,1),
    _xlpm.m, DATEDIF(_xlpm.debut, _xlpm.d, "m"),
    _xlpm.col, 1 + _xlpm.m*3,
    _xlpm.dates, INDEX('Calendrier 2026-2027'!$C$13:$BC$43,,_xlpm.col),
    _xlpm.titres, INDEX('Calendrier 2026-2027'!$D$13:$BD$43,,_xlpm.col),
    _xlpm.r, _xlfn.XLOOKUP(_xlpm.d, _xlpm.dates, _xlpm.titres),
    IF(_xlpm.r=0,"",_xlpm.r)
)</f>
        <v>Entreprise</v>
      </c>
      <c r="E474">
        <f t="shared" si="30"/>
        <v>0</v>
      </c>
      <c r="F474" t="str">
        <f>_xlfn.XLOOKUP('Fiche formation'!$C$8,SitesFormations[Site de formation principal],SitesFormations[Mail pour assiduité],"")</f>
        <v>cfa-ensuplr-upvd@umontpellier.fr</v>
      </c>
      <c r="G474" t="s">
        <v>140</v>
      </c>
      <c r="H474" t="str">
        <f>_xlfn.TEXTJOIN(" ",TRUE,
'Fiche formation'!$C$18,
_xlfn.SWITCH('Fiche formation'!$C$18,"DNO","2A","DE AUDIO","3A",
_xlfn.SWITCH('Fiche formation'!$C$15,"DEUST","2A","DSCG","2A","MASTER","2A","BUT","3A","DCG","3A","LG","3A","LP","3A","INGE","3A",""))
)</f>
        <v>M CHPS 2A</v>
      </c>
    </row>
    <row r="475" spans="1:8" x14ac:dyDescent="0.3">
      <c r="A475" s="1">
        <f t="shared" si="31"/>
        <v>46471</v>
      </c>
      <c r="B475" t="str">
        <f t="shared" si="28"/>
        <v>14:00</v>
      </c>
      <c r="C475" t="str">
        <f t="shared" si="29"/>
        <v>17:00</v>
      </c>
      <c r="D475" s="12" t="str" cm="1">
        <f t="array" ref="D475">_xlfn.LET(
    _xlpm.d, A475,
    _xlpm.debut, DATE(2026,8,1),
    _xlpm.m, DATEDIF(_xlpm.debut, _xlpm.d, "m"),
    _xlpm.col, 1 + _xlpm.m*3,
    _xlpm.dates, INDEX('Calendrier 2026-2027'!$C$13:$BC$43,,_xlpm.col),
    _xlpm.titres, INDEX('Calendrier 2026-2027'!$D$13:$BD$43,,_xlpm.col),
    _xlpm.r, _xlfn.XLOOKUP(_xlpm.d, _xlpm.dates, _xlpm.titres),
    IF(_xlpm.r=0,"",_xlpm.r)
)</f>
        <v>Entreprise</v>
      </c>
      <c r="E475">
        <f t="shared" si="30"/>
        <v>0</v>
      </c>
      <c r="F475" t="str">
        <f>_xlfn.XLOOKUP('Fiche formation'!$C$8,SitesFormations[Site de formation principal],SitesFormations[Mail pour assiduité],"")</f>
        <v>cfa-ensuplr-upvd@umontpellier.fr</v>
      </c>
      <c r="G475" t="s">
        <v>140</v>
      </c>
      <c r="H475" t="str">
        <f>_xlfn.TEXTJOIN(" ",TRUE,
'Fiche formation'!$C$18,
_xlfn.SWITCH('Fiche formation'!$C$18,"DNO","2A","DE AUDIO","3A",
_xlfn.SWITCH('Fiche formation'!$C$15,"DEUST","2A","DSCG","2A","MASTER","2A","BUT","3A","DCG","3A","LG","3A","LP","3A","INGE","3A",""))
)</f>
        <v>M CHPS 2A</v>
      </c>
    </row>
    <row r="476" spans="1:8" x14ac:dyDescent="0.3">
      <c r="A476" s="1">
        <f t="shared" si="31"/>
        <v>46472</v>
      </c>
      <c r="B476" t="str">
        <f t="shared" si="28"/>
        <v>08:00</v>
      </c>
      <c r="C476" t="str">
        <f t="shared" si="29"/>
        <v>12:00</v>
      </c>
      <c r="D476" s="12" t="str" cm="1">
        <f t="array" ref="D476">_xlfn.LET(
    _xlpm.d, A476,
    _xlpm.debut, DATE(2026,8,1),
    _xlpm.m, DATEDIF(_xlpm.debut, _xlpm.d, "m"),
    _xlpm.col, 1 + _xlpm.m*3,
    _xlpm.dates, INDEX('Calendrier 2026-2027'!$C$13:$BC$43,,_xlpm.col),
    _xlpm.titres, INDEX('Calendrier 2026-2027'!$D$13:$BD$43,,_xlpm.col),
    _xlpm.r, _xlfn.XLOOKUP(_xlpm.d, _xlpm.dates, _xlpm.titres),
    IF(_xlpm.r=0,"",_xlpm.r)
)</f>
        <v>Entreprise</v>
      </c>
      <c r="E476">
        <f t="shared" si="30"/>
        <v>0</v>
      </c>
      <c r="F476" t="str">
        <f>_xlfn.XLOOKUP('Fiche formation'!$C$8,SitesFormations[Site de formation principal],SitesFormations[Mail pour assiduité],"")</f>
        <v>cfa-ensuplr-upvd@umontpellier.fr</v>
      </c>
      <c r="G476" t="s">
        <v>140</v>
      </c>
      <c r="H476" t="str">
        <f>_xlfn.TEXTJOIN(" ",TRUE,
'Fiche formation'!$C$18,
_xlfn.SWITCH('Fiche formation'!$C$18,"DNO","2A","DE AUDIO","3A",
_xlfn.SWITCH('Fiche formation'!$C$15,"DEUST","2A","DSCG","2A","MASTER","2A","BUT","3A","DCG","3A","LG","3A","LP","3A","INGE","3A",""))
)</f>
        <v>M CHPS 2A</v>
      </c>
    </row>
    <row r="477" spans="1:8" x14ac:dyDescent="0.3">
      <c r="A477" s="1">
        <f t="shared" si="31"/>
        <v>46472</v>
      </c>
      <c r="B477" t="str">
        <f t="shared" si="28"/>
        <v>14:00</v>
      </c>
      <c r="C477" t="str">
        <f t="shared" si="29"/>
        <v>17:00</v>
      </c>
      <c r="D477" s="12" t="str" cm="1">
        <f t="array" ref="D477">_xlfn.LET(
    _xlpm.d, A477,
    _xlpm.debut, DATE(2026,8,1),
    _xlpm.m, DATEDIF(_xlpm.debut, _xlpm.d, "m"),
    _xlpm.col, 1 + _xlpm.m*3,
    _xlpm.dates, INDEX('Calendrier 2026-2027'!$C$13:$BC$43,,_xlpm.col),
    _xlpm.titres, INDEX('Calendrier 2026-2027'!$D$13:$BD$43,,_xlpm.col),
    _xlpm.r, _xlfn.XLOOKUP(_xlpm.d, _xlpm.dates, _xlpm.titres),
    IF(_xlpm.r=0,"",_xlpm.r)
)</f>
        <v>Entreprise</v>
      </c>
      <c r="E477">
        <f t="shared" si="30"/>
        <v>0</v>
      </c>
      <c r="F477" t="str">
        <f>_xlfn.XLOOKUP('Fiche formation'!$C$8,SitesFormations[Site de formation principal],SitesFormations[Mail pour assiduité],"")</f>
        <v>cfa-ensuplr-upvd@umontpellier.fr</v>
      </c>
      <c r="G477" t="s">
        <v>140</v>
      </c>
      <c r="H477" t="str">
        <f>_xlfn.TEXTJOIN(" ",TRUE,
'Fiche formation'!$C$18,
_xlfn.SWITCH('Fiche formation'!$C$18,"DNO","2A","DE AUDIO","3A",
_xlfn.SWITCH('Fiche formation'!$C$15,"DEUST","2A","DSCG","2A","MASTER","2A","BUT","3A","DCG","3A","LG","3A","LP","3A","INGE","3A",""))
)</f>
        <v>M CHPS 2A</v>
      </c>
    </row>
    <row r="478" spans="1:8" x14ac:dyDescent="0.3">
      <c r="A478" s="1">
        <f t="shared" si="31"/>
        <v>46473</v>
      </c>
      <c r="B478" t="str">
        <f t="shared" si="28"/>
        <v/>
      </c>
      <c r="C478" t="str">
        <f t="shared" si="29"/>
        <v/>
      </c>
      <c r="D478" s="12" t="str" cm="1">
        <f t="array" ref="D478">_xlfn.LET(
    _xlpm.d, A478,
    _xlpm.debut, DATE(2026,8,1),
    _xlpm.m, DATEDIF(_xlpm.debut, _xlpm.d, "m"),
    _xlpm.col, 1 + _xlpm.m*3,
    _xlpm.dates, INDEX('Calendrier 2026-2027'!$C$13:$BC$43,,_xlpm.col),
    _xlpm.titres, INDEX('Calendrier 2026-2027'!$D$13:$BD$43,,_xlpm.col),
    _xlpm.r, _xlfn.XLOOKUP(_xlpm.d, _xlpm.dates, _xlpm.titres),
    IF(_xlpm.r=0,"",_xlpm.r)
)</f>
        <v/>
      </c>
      <c r="E478" t="str">
        <f t="shared" si="30"/>
        <v/>
      </c>
      <c r="F478" t="str">
        <f>_xlfn.XLOOKUP('Fiche formation'!$C$8,SitesFormations[Site de formation principal],SitesFormations[Mail pour assiduité],"")</f>
        <v>cfa-ensuplr-upvd@umontpellier.fr</v>
      </c>
      <c r="G478" t="s">
        <v>140</v>
      </c>
      <c r="H478" t="str">
        <f>_xlfn.TEXTJOIN(" ",TRUE,
'Fiche formation'!$C$18,
_xlfn.SWITCH('Fiche formation'!$C$18,"DNO","2A","DE AUDIO","3A",
_xlfn.SWITCH('Fiche formation'!$C$15,"DEUST","2A","DSCG","2A","MASTER","2A","BUT","3A","DCG","3A","LG","3A","LP","3A","INGE","3A",""))
)</f>
        <v>M CHPS 2A</v>
      </c>
    </row>
    <row r="479" spans="1:8" x14ac:dyDescent="0.3">
      <c r="A479" s="1">
        <f t="shared" si="31"/>
        <v>46473</v>
      </c>
      <c r="B479" t="str">
        <f t="shared" si="28"/>
        <v/>
      </c>
      <c r="C479" t="str">
        <f t="shared" si="29"/>
        <v/>
      </c>
      <c r="D479" s="12" t="str" cm="1">
        <f t="array" ref="D479">_xlfn.LET(
    _xlpm.d, A479,
    _xlpm.debut, DATE(2026,8,1),
    _xlpm.m, DATEDIF(_xlpm.debut, _xlpm.d, "m"),
    _xlpm.col, 1 + _xlpm.m*3,
    _xlpm.dates, INDEX('Calendrier 2026-2027'!$C$13:$BC$43,,_xlpm.col),
    _xlpm.titres, INDEX('Calendrier 2026-2027'!$D$13:$BD$43,,_xlpm.col),
    _xlpm.r, _xlfn.XLOOKUP(_xlpm.d, _xlpm.dates, _xlpm.titres),
    IF(_xlpm.r=0,"",_xlpm.r)
)</f>
        <v/>
      </c>
      <c r="E479" t="str">
        <f t="shared" si="30"/>
        <v/>
      </c>
      <c r="F479" t="str">
        <f>_xlfn.XLOOKUP('Fiche formation'!$C$8,SitesFormations[Site de formation principal],SitesFormations[Mail pour assiduité],"")</f>
        <v>cfa-ensuplr-upvd@umontpellier.fr</v>
      </c>
      <c r="G479" t="s">
        <v>140</v>
      </c>
      <c r="H479" t="str">
        <f>_xlfn.TEXTJOIN(" ",TRUE,
'Fiche formation'!$C$18,
_xlfn.SWITCH('Fiche formation'!$C$18,"DNO","2A","DE AUDIO","3A",
_xlfn.SWITCH('Fiche formation'!$C$15,"DEUST","2A","DSCG","2A","MASTER","2A","BUT","3A","DCG","3A","LG","3A","LP","3A","INGE","3A",""))
)</f>
        <v>M CHPS 2A</v>
      </c>
    </row>
    <row r="480" spans="1:8" x14ac:dyDescent="0.3">
      <c r="A480" s="1">
        <f t="shared" si="31"/>
        <v>46474</v>
      </c>
      <c r="B480" t="str">
        <f t="shared" si="28"/>
        <v/>
      </c>
      <c r="C480" t="str">
        <f t="shared" si="29"/>
        <v/>
      </c>
      <c r="D480" s="12" t="str" cm="1">
        <f t="array" ref="D480">_xlfn.LET(
    _xlpm.d, A480,
    _xlpm.debut, DATE(2026,8,1),
    _xlpm.m, DATEDIF(_xlpm.debut, _xlpm.d, "m"),
    _xlpm.col, 1 + _xlpm.m*3,
    _xlpm.dates, INDEX('Calendrier 2026-2027'!$C$13:$BC$43,,_xlpm.col),
    _xlpm.titres, INDEX('Calendrier 2026-2027'!$D$13:$BD$43,,_xlpm.col),
    _xlpm.r, _xlfn.XLOOKUP(_xlpm.d, _xlpm.dates, _xlpm.titres),
    IF(_xlpm.r=0,"",_xlpm.r)
)</f>
        <v/>
      </c>
      <c r="E480" t="str">
        <f t="shared" si="30"/>
        <v/>
      </c>
      <c r="F480" t="str">
        <f>_xlfn.XLOOKUP('Fiche formation'!$C$8,SitesFormations[Site de formation principal],SitesFormations[Mail pour assiduité],"")</f>
        <v>cfa-ensuplr-upvd@umontpellier.fr</v>
      </c>
      <c r="G480" t="s">
        <v>140</v>
      </c>
      <c r="H480" t="str">
        <f>_xlfn.TEXTJOIN(" ",TRUE,
'Fiche formation'!$C$18,
_xlfn.SWITCH('Fiche formation'!$C$18,"DNO","2A","DE AUDIO","3A",
_xlfn.SWITCH('Fiche formation'!$C$15,"DEUST","2A","DSCG","2A","MASTER","2A","BUT","3A","DCG","3A","LG","3A","LP","3A","INGE","3A",""))
)</f>
        <v>M CHPS 2A</v>
      </c>
    </row>
    <row r="481" spans="1:8" x14ac:dyDescent="0.3">
      <c r="A481" s="1">
        <f t="shared" si="31"/>
        <v>46474</v>
      </c>
      <c r="B481" t="str">
        <f t="shared" si="28"/>
        <v/>
      </c>
      <c r="C481" t="str">
        <f t="shared" si="29"/>
        <v/>
      </c>
      <c r="D481" s="12" t="str" cm="1">
        <f t="array" ref="D481">_xlfn.LET(
    _xlpm.d, A481,
    _xlpm.debut, DATE(2026,8,1),
    _xlpm.m, DATEDIF(_xlpm.debut, _xlpm.d, "m"),
    _xlpm.col, 1 + _xlpm.m*3,
    _xlpm.dates, INDEX('Calendrier 2026-2027'!$C$13:$BC$43,,_xlpm.col),
    _xlpm.titres, INDEX('Calendrier 2026-2027'!$D$13:$BD$43,,_xlpm.col),
    _xlpm.r, _xlfn.XLOOKUP(_xlpm.d, _xlpm.dates, _xlpm.titres),
    IF(_xlpm.r=0,"",_xlpm.r)
)</f>
        <v/>
      </c>
      <c r="E481" t="str">
        <f t="shared" si="30"/>
        <v/>
      </c>
      <c r="F481" t="str">
        <f>_xlfn.XLOOKUP('Fiche formation'!$C$8,SitesFormations[Site de formation principal],SitesFormations[Mail pour assiduité],"")</f>
        <v>cfa-ensuplr-upvd@umontpellier.fr</v>
      </c>
      <c r="G481" t="s">
        <v>140</v>
      </c>
      <c r="H481" t="str">
        <f>_xlfn.TEXTJOIN(" ",TRUE,
'Fiche formation'!$C$18,
_xlfn.SWITCH('Fiche formation'!$C$18,"DNO","2A","DE AUDIO","3A",
_xlfn.SWITCH('Fiche formation'!$C$15,"DEUST","2A","DSCG","2A","MASTER","2A","BUT","3A","DCG","3A","LG","3A","LP","3A","INGE","3A",""))
)</f>
        <v>M CHPS 2A</v>
      </c>
    </row>
    <row r="482" spans="1:8" x14ac:dyDescent="0.3">
      <c r="A482" s="1">
        <f t="shared" si="31"/>
        <v>46475</v>
      </c>
      <c r="B482" t="str">
        <f t="shared" si="28"/>
        <v/>
      </c>
      <c r="C482" t="str">
        <f t="shared" si="29"/>
        <v/>
      </c>
      <c r="D482" s="12" t="str" cm="1">
        <f t="array" ref="D482">_xlfn.LET(
    _xlpm.d, A482,
    _xlpm.debut, DATE(2026,8,1),
    _xlpm.m, DATEDIF(_xlpm.debut, _xlpm.d, "m"),
    _xlpm.col, 1 + _xlpm.m*3,
    _xlpm.dates, INDEX('Calendrier 2026-2027'!$C$13:$BC$43,,_xlpm.col),
    _xlpm.titres, INDEX('Calendrier 2026-2027'!$D$13:$BD$43,,_xlpm.col),
    _xlpm.r, _xlfn.XLOOKUP(_xlpm.d, _xlpm.dates, _xlpm.titres),
    IF(_xlpm.r=0,"",_xlpm.r)
)</f>
        <v/>
      </c>
      <c r="E482" t="str">
        <f t="shared" si="30"/>
        <v/>
      </c>
      <c r="F482" t="str">
        <f>_xlfn.XLOOKUP('Fiche formation'!$C$8,SitesFormations[Site de formation principal],SitesFormations[Mail pour assiduité],"")</f>
        <v>cfa-ensuplr-upvd@umontpellier.fr</v>
      </c>
      <c r="G482" t="s">
        <v>140</v>
      </c>
      <c r="H482" t="str">
        <f>_xlfn.TEXTJOIN(" ",TRUE,
'Fiche formation'!$C$18,
_xlfn.SWITCH('Fiche formation'!$C$18,"DNO","2A","DE AUDIO","3A",
_xlfn.SWITCH('Fiche formation'!$C$15,"DEUST","2A","DSCG","2A","MASTER","2A","BUT","3A","DCG","3A","LG","3A","LP","3A","INGE","3A",""))
)</f>
        <v>M CHPS 2A</v>
      </c>
    </row>
    <row r="483" spans="1:8" x14ac:dyDescent="0.3">
      <c r="A483" s="1">
        <f t="shared" si="31"/>
        <v>46475</v>
      </c>
      <c r="B483" t="str">
        <f t="shared" si="28"/>
        <v/>
      </c>
      <c r="C483" t="str">
        <f t="shared" si="29"/>
        <v/>
      </c>
      <c r="D483" s="12" t="str" cm="1">
        <f t="array" ref="D483">_xlfn.LET(
    _xlpm.d, A483,
    _xlpm.debut, DATE(2026,8,1),
    _xlpm.m, DATEDIF(_xlpm.debut, _xlpm.d, "m"),
    _xlpm.col, 1 + _xlpm.m*3,
    _xlpm.dates, INDEX('Calendrier 2026-2027'!$C$13:$BC$43,,_xlpm.col),
    _xlpm.titres, INDEX('Calendrier 2026-2027'!$D$13:$BD$43,,_xlpm.col),
    _xlpm.r, _xlfn.XLOOKUP(_xlpm.d, _xlpm.dates, _xlpm.titres),
    IF(_xlpm.r=0,"",_xlpm.r)
)</f>
        <v/>
      </c>
      <c r="E483" t="str">
        <f t="shared" si="30"/>
        <v/>
      </c>
      <c r="F483" t="str">
        <f>_xlfn.XLOOKUP('Fiche formation'!$C$8,SitesFormations[Site de formation principal],SitesFormations[Mail pour assiduité],"")</f>
        <v>cfa-ensuplr-upvd@umontpellier.fr</v>
      </c>
      <c r="G483" t="s">
        <v>140</v>
      </c>
      <c r="H483" t="str">
        <f>_xlfn.TEXTJOIN(" ",TRUE,
'Fiche formation'!$C$18,
_xlfn.SWITCH('Fiche formation'!$C$18,"DNO","2A","DE AUDIO","3A",
_xlfn.SWITCH('Fiche formation'!$C$15,"DEUST","2A","DSCG","2A","MASTER","2A","BUT","3A","DCG","3A","LG","3A","LP","3A","INGE","3A",""))
)</f>
        <v>M CHPS 2A</v>
      </c>
    </row>
    <row r="484" spans="1:8" x14ac:dyDescent="0.3">
      <c r="A484" s="1">
        <f t="shared" si="31"/>
        <v>46476</v>
      </c>
      <c r="B484" t="str">
        <f t="shared" si="28"/>
        <v>08:00</v>
      </c>
      <c r="C484" t="str">
        <f t="shared" si="29"/>
        <v>12:00</v>
      </c>
      <c r="D484" s="12" t="str" cm="1">
        <f t="array" ref="D484">_xlfn.LET(
    _xlpm.d, A484,
    _xlpm.debut, DATE(2026,8,1),
    _xlpm.m, DATEDIF(_xlpm.debut, _xlpm.d, "m"),
    _xlpm.col, 1 + _xlpm.m*3,
    _xlpm.dates, INDEX('Calendrier 2026-2027'!$C$13:$BC$43,,_xlpm.col),
    _xlpm.titres, INDEX('Calendrier 2026-2027'!$D$13:$BD$43,,_xlpm.col),
    _xlpm.r, _xlfn.XLOOKUP(_xlpm.d, _xlpm.dates, _xlpm.titres),
    IF(_xlpm.r=0,"",_xlpm.r)
)</f>
        <v>Entreprise</v>
      </c>
      <c r="E484">
        <f t="shared" si="30"/>
        <v>0</v>
      </c>
      <c r="F484" t="str">
        <f>_xlfn.XLOOKUP('Fiche formation'!$C$8,SitesFormations[Site de formation principal],SitesFormations[Mail pour assiduité],"")</f>
        <v>cfa-ensuplr-upvd@umontpellier.fr</v>
      </c>
      <c r="G484" t="s">
        <v>140</v>
      </c>
      <c r="H484" t="str">
        <f>_xlfn.TEXTJOIN(" ",TRUE,
'Fiche formation'!$C$18,
_xlfn.SWITCH('Fiche formation'!$C$18,"DNO","2A","DE AUDIO","3A",
_xlfn.SWITCH('Fiche formation'!$C$15,"DEUST","2A","DSCG","2A","MASTER","2A","BUT","3A","DCG","3A","LG","3A","LP","3A","INGE","3A",""))
)</f>
        <v>M CHPS 2A</v>
      </c>
    </row>
    <row r="485" spans="1:8" x14ac:dyDescent="0.3">
      <c r="A485" s="1">
        <f t="shared" si="31"/>
        <v>46476</v>
      </c>
      <c r="B485" t="str">
        <f t="shared" si="28"/>
        <v>14:00</v>
      </c>
      <c r="C485" t="str">
        <f t="shared" si="29"/>
        <v>17:00</v>
      </c>
      <c r="D485" s="12" t="str" cm="1">
        <f t="array" ref="D485">_xlfn.LET(
    _xlpm.d, A485,
    _xlpm.debut, DATE(2026,8,1),
    _xlpm.m, DATEDIF(_xlpm.debut, _xlpm.d, "m"),
    _xlpm.col, 1 + _xlpm.m*3,
    _xlpm.dates, INDEX('Calendrier 2026-2027'!$C$13:$BC$43,,_xlpm.col),
    _xlpm.titres, INDEX('Calendrier 2026-2027'!$D$13:$BD$43,,_xlpm.col),
    _xlpm.r, _xlfn.XLOOKUP(_xlpm.d, _xlpm.dates, _xlpm.titres),
    IF(_xlpm.r=0,"",_xlpm.r)
)</f>
        <v>Entreprise</v>
      </c>
      <c r="E485">
        <f t="shared" si="30"/>
        <v>0</v>
      </c>
      <c r="F485" t="str">
        <f>_xlfn.XLOOKUP('Fiche formation'!$C$8,SitesFormations[Site de formation principal],SitesFormations[Mail pour assiduité],"")</f>
        <v>cfa-ensuplr-upvd@umontpellier.fr</v>
      </c>
      <c r="G485" t="s">
        <v>140</v>
      </c>
      <c r="H485" t="str">
        <f>_xlfn.TEXTJOIN(" ",TRUE,
'Fiche formation'!$C$18,
_xlfn.SWITCH('Fiche formation'!$C$18,"DNO","2A","DE AUDIO","3A",
_xlfn.SWITCH('Fiche formation'!$C$15,"DEUST","2A","DSCG","2A","MASTER","2A","BUT","3A","DCG","3A","LG","3A","LP","3A","INGE","3A",""))
)</f>
        <v>M CHPS 2A</v>
      </c>
    </row>
    <row r="486" spans="1:8" x14ac:dyDescent="0.3">
      <c r="A486" s="1">
        <f t="shared" si="31"/>
        <v>46477</v>
      </c>
      <c r="B486" t="str">
        <f t="shared" si="28"/>
        <v>08:00</v>
      </c>
      <c r="C486" t="str">
        <f t="shared" si="29"/>
        <v>12:00</v>
      </c>
      <c r="D486" s="12" t="str" cm="1">
        <f t="array" ref="D486">_xlfn.LET(
    _xlpm.d, A486,
    _xlpm.debut, DATE(2026,8,1),
    _xlpm.m, DATEDIF(_xlpm.debut, _xlpm.d, "m"),
    _xlpm.col, 1 + _xlpm.m*3,
    _xlpm.dates, INDEX('Calendrier 2026-2027'!$C$13:$BC$43,,_xlpm.col),
    _xlpm.titres, INDEX('Calendrier 2026-2027'!$D$13:$BD$43,,_xlpm.col),
    _xlpm.r, _xlfn.XLOOKUP(_xlpm.d, _xlpm.dates, _xlpm.titres),
    IF(_xlpm.r=0,"",_xlpm.r)
)</f>
        <v>Entreprise</v>
      </c>
      <c r="E486">
        <f t="shared" si="30"/>
        <v>0</v>
      </c>
      <c r="F486" t="str">
        <f>_xlfn.XLOOKUP('Fiche formation'!$C$8,SitesFormations[Site de formation principal],SitesFormations[Mail pour assiduité],"")</f>
        <v>cfa-ensuplr-upvd@umontpellier.fr</v>
      </c>
      <c r="G486" t="s">
        <v>140</v>
      </c>
      <c r="H486" t="str">
        <f>_xlfn.TEXTJOIN(" ",TRUE,
'Fiche formation'!$C$18,
_xlfn.SWITCH('Fiche formation'!$C$18,"DNO","2A","DE AUDIO","3A",
_xlfn.SWITCH('Fiche formation'!$C$15,"DEUST","2A","DSCG","2A","MASTER","2A","BUT","3A","DCG","3A","LG","3A","LP","3A","INGE","3A",""))
)</f>
        <v>M CHPS 2A</v>
      </c>
    </row>
    <row r="487" spans="1:8" x14ac:dyDescent="0.3">
      <c r="A487" s="1">
        <f t="shared" si="31"/>
        <v>46477</v>
      </c>
      <c r="B487" t="str">
        <f t="shared" si="28"/>
        <v>14:00</v>
      </c>
      <c r="C487" t="str">
        <f t="shared" si="29"/>
        <v>17:00</v>
      </c>
      <c r="D487" s="12" t="str" cm="1">
        <f t="array" ref="D487">_xlfn.LET(
    _xlpm.d, A487,
    _xlpm.debut, DATE(2026,8,1),
    _xlpm.m, DATEDIF(_xlpm.debut, _xlpm.d, "m"),
    _xlpm.col, 1 + _xlpm.m*3,
    _xlpm.dates, INDEX('Calendrier 2026-2027'!$C$13:$BC$43,,_xlpm.col),
    _xlpm.titres, INDEX('Calendrier 2026-2027'!$D$13:$BD$43,,_xlpm.col),
    _xlpm.r, _xlfn.XLOOKUP(_xlpm.d, _xlpm.dates, _xlpm.titres),
    IF(_xlpm.r=0,"",_xlpm.r)
)</f>
        <v>Entreprise</v>
      </c>
      <c r="E487">
        <f t="shared" si="30"/>
        <v>0</v>
      </c>
      <c r="F487" t="str">
        <f>_xlfn.XLOOKUP('Fiche formation'!$C$8,SitesFormations[Site de formation principal],SitesFormations[Mail pour assiduité],"")</f>
        <v>cfa-ensuplr-upvd@umontpellier.fr</v>
      </c>
      <c r="G487" t="s">
        <v>140</v>
      </c>
      <c r="H487" t="str">
        <f>_xlfn.TEXTJOIN(" ",TRUE,
'Fiche formation'!$C$18,
_xlfn.SWITCH('Fiche formation'!$C$18,"DNO","2A","DE AUDIO","3A",
_xlfn.SWITCH('Fiche formation'!$C$15,"DEUST","2A","DSCG","2A","MASTER","2A","BUT","3A","DCG","3A","LG","3A","LP","3A","INGE","3A",""))
)</f>
        <v>M CHPS 2A</v>
      </c>
    </row>
    <row r="488" spans="1:8" x14ac:dyDescent="0.3">
      <c r="A488" s="1">
        <f t="shared" si="31"/>
        <v>46478</v>
      </c>
      <c r="B488" t="str">
        <f t="shared" si="28"/>
        <v>08:00</v>
      </c>
      <c r="C488" t="str">
        <f t="shared" si="29"/>
        <v>12:00</v>
      </c>
      <c r="D488" s="12" t="str" cm="1">
        <f t="array" ref="D488">_xlfn.LET(
    _xlpm.d, A488,
    _xlpm.debut, DATE(2026,8,1),
    _xlpm.m, DATEDIF(_xlpm.debut, _xlpm.d, "m"),
    _xlpm.col, 1 + _xlpm.m*3,
    _xlpm.dates, INDEX('Calendrier 2026-2027'!$C$13:$BC$43,,_xlpm.col),
    _xlpm.titres, INDEX('Calendrier 2026-2027'!$D$13:$BD$43,,_xlpm.col),
    _xlpm.r, _xlfn.XLOOKUP(_xlpm.d, _xlpm.dates, _xlpm.titres),
    IF(_xlpm.r=0,"",_xlpm.r)
)</f>
        <v>Entreprise</v>
      </c>
      <c r="E488">
        <f t="shared" si="30"/>
        <v>0</v>
      </c>
      <c r="F488" t="str">
        <f>_xlfn.XLOOKUP('Fiche formation'!$C$8,SitesFormations[Site de formation principal],SitesFormations[Mail pour assiduité],"")</f>
        <v>cfa-ensuplr-upvd@umontpellier.fr</v>
      </c>
      <c r="G488" t="s">
        <v>140</v>
      </c>
      <c r="H488" t="str">
        <f>_xlfn.TEXTJOIN(" ",TRUE,
'Fiche formation'!$C$18,
_xlfn.SWITCH('Fiche formation'!$C$18,"DNO","2A","DE AUDIO","3A",
_xlfn.SWITCH('Fiche formation'!$C$15,"DEUST","2A","DSCG","2A","MASTER","2A","BUT","3A","DCG","3A","LG","3A","LP","3A","INGE","3A",""))
)</f>
        <v>M CHPS 2A</v>
      </c>
    </row>
    <row r="489" spans="1:8" x14ac:dyDescent="0.3">
      <c r="A489" s="1">
        <f t="shared" si="31"/>
        <v>46478</v>
      </c>
      <c r="B489" t="str">
        <f t="shared" si="28"/>
        <v>14:00</v>
      </c>
      <c r="C489" t="str">
        <f t="shared" si="29"/>
        <v>17:00</v>
      </c>
      <c r="D489" s="12" t="str" cm="1">
        <f t="array" ref="D489">_xlfn.LET(
    _xlpm.d, A489,
    _xlpm.debut, DATE(2026,8,1),
    _xlpm.m, DATEDIF(_xlpm.debut, _xlpm.d, "m"),
    _xlpm.col, 1 + _xlpm.m*3,
    _xlpm.dates, INDEX('Calendrier 2026-2027'!$C$13:$BC$43,,_xlpm.col),
    _xlpm.titres, INDEX('Calendrier 2026-2027'!$D$13:$BD$43,,_xlpm.col),
    _xlpm.r, _xlfn.XLOOKUP(_xlpm.d, _xlpm.dates, _xlpm.titres),
    IF(_xlpm.r=0,"",_xlpm.r)
)</f>
        <v>Entreprise</v>
      </c>
      <c r="E489">
        <f t="shared" si="30"/>
        <v>0</v>
      </c>
      <c r="F489" t="str">
        <f>_xlfn.XLOOKUP('Fiche formation'!$C$8,SitesFormations[Site de formation principal],SitesFormations[Mail pour assiduité],"")</f>
        <v>cfa-ensuplr-upvd@umontpellier.fr</v>
      </c>
      <c r="G489" t="s">
        <v>140</v>
      </c>
      <c r="H489" t="str">
        <f>_xlfn.TEXTJOIN(" ",TRUE,
'Fiche formation'!$C$18,
_xlfn.SWITCH('Fiche formation'!$C$18,"DNO","2A","DE AUDIO","3A",
_xlfn.SWITCH('Fiche formation'!$C$15,"DEUST","2A","DSCG","2A","MASTER","2A","BUT","3A","DCG","3A","LG","3A","LP","3A","INGE","3A",""))
)</f>
        <v>M CHPS 2A</v>
      </c>
    </row>
    <row r="490" spans="1:8" x14ac:dyDescent="0.3">
      <c r="A490" s="1">
        <f t="shared" si="31"/>
        <v>46479</v>
      </c>
      <c r="B490" t="str">
        <f t="shared" si="28"/>
        <v>08:00</v>
      </c>
      <c r="C490" t="str">
        <f t="shared" si="29"/>
        <v>12:00</v>
      </c>
      <c r="D490" s="12" t="str" cm="1">
        <f t="array" ref="D490">_xlfn.LET(
    _xlpm.d, A490,
    _xlpm.debut, DATE(2026,8,1),
    _xlpm.m, DATEDIF(_xlpm.debut, _xlpm.d, "m"),
    _xlpm.col, 1 + _xlpm.m*3,
    _xlpm.dates, INDEX('Calendrier 2026-2027'!$C$13:$BC$43,,_xlpm.col),
    _xlpm.titres, INDEX('Calendrier 2026-2027'!$D$13:$BD$43,,_xlpm.col),
    _xlpm.r, _xlfn.XLOOKUP(_xlpm.d, _xlpm.dates, _xlpm.titres),
    IF(_xlpm.r=0,"",_xlpm.r)
)</f>
        <v>Entreprise</v>
      </c>
      <c r="E490">
        <f t="shared" si="30"/>
        <v>0</v>
      </c>
      <c r="F490" t="str">
        <f>_xlfn.XLOOKUP('Fiche formation'!$C$8,SitesFormations[Site de formation principal],SitesFormations[Mail pour assiduité],"")</f>
        <v>cfa-ensuplr-upvd@umontpellier.fr</v>
      </c>
      <c r="G490" t="s">
        <v>140</v>
      </c>
      <c r="H490" t="str">
        <f>_xlfn.TEXTJOIN(" ",TRUE,
'Fiche formation'!$C$18,
_xlfn.SWITCH('Fiche formation'!$C$18,"DNO","2A","DE AUDIO","3A",
_xlfn.SWITCH('Fiche formation'!$C$15,"DEUST","2A","DSCG","2A","MASTER","2A","BUT","3A","DCG","3A","LG","3A","LP","3A","INGE","3A",""))
)</f>
        <v>M CHPS 2A</v>
      </c>
    </row>
    <row r="491" spans="1:8" x14ac:dyDescent="0.3">
      <c r="A491" s="1">
        <f t="shared" si="31"/>
        <v>46479</v>
      </c>
      <c r="B491" t="str">
        <f t="shared" si="28"/>
        <v>14:00</v>
      </c>
      <c r="C491" t="str">
        <f t="shared" si="29"/>
        <v>17:00</v>
      </c>
      <c r="D491" s="12" t="str" cm="1">
        <f t="array" ref="D491">_xlfn.LET(
    _xlpm.d, A491,
    _xlpm.debut, DATE(2026,8,1),
    _xlpm.m, DATEDIF(_xlpm.debut, _xlpm.d, "m"),
    _xlpm.col, 1 + _xlpm.m*3,
    _xlpm.dates, INDEX('Calendrier 2026-2027'!$C$13:$BC$43,,_xlpm.col),
    _xlpm.titres, INDEX('Calendrier 2026-2027'!$D$13:$BD$43,,_xlpm.col),
    _xlpm.r, _xlfn.XLOOKUP(_xlpm.d, _xlpm.dates, _xlpm.titres),
    IF(_xlpm.r=0,"",_xlpm.r)
)</f>
        <v>Entreprise</v>
      </c>
      <c r="E491">
        <f t="shared" si="30"/>
        <v>0</v>
      </c>
      <c r="F491" t="str">
        <f>_xlfn.XLOOKUP('Fiche formation'!$C$8,SitesFormations[Site de formation principal],SitesFormations[Mail pour assiduité],"")</f>
        <v>cfa-ensuplr-upvd@umontpellier.fr</v>
      </c>
      <c r="G491" t="s">
        <v>140</v>
      </c>
      <c r="H491" t="str">
        <f>_xlfn.TEXTJOIN(" ",TRUE,
'Fiche formation'!$C$18,
_xlfn.SWITCH('Fiche formation'!$C$18,"DNO","2A","DE AUDIO","3A",
_xlfn.SWITCH('Fiche formation'!$C$15,"DEUST","2A","DSCG","2A","MASTER","2A","BUT","3A","DCG","3A","LG","3A","LP","3A","INGE","3A",""))
)</f>
        <v>M CHPS 2A</v>
      </c>
    </row>
    <row r="492" spans="1:8" x14ac:dyDescent="0.3">
      <c r="A492" s="1">
        <f t="shared" si="31"/>
        <v>46480</v>
      </c>
      <c r="B492" t="str">
        <f t="shared" si="28"/>
        <v/>
      </c>
      <c r="C492" t="str">
        <f t="shared" si="29"/>
        <v/>
      </c>
      <c r="D492" s="12" t="str" cm="1">
        <f t="array" ref="D492">_xlfn.LET(
    _xlpm.d, A492,
    _xlpm.debut, DATE(2026,8,1),
    _xlpm.m, DATEDIF(_xlpm.debut, _xlpm.d, "m"),
    _xlpm.col, 1 + _xlpm.m*3,
    _xlpm.dates, INDEX('Calendrier 2026-2027'!$C$13:$BC$43,,_xlpm.col),
    _xlpm.titres, INDEX('Calendrier 2026-2027'!$D$13:$BD$43,,_xlpm.col),
    _xlpm.r, _xlfn.XLOOKUP(_xlpm.d, _xlpm.dates, _xlpm.titres),
    IF(_xlpm.r=0,"",_xlpm.r)
)</f>
        <v/>
      </c>
      <c r="E492" t="str">
        <f t="shared" si="30"/>
        <v/>
      </c>
      <c r="F492" t="str">
        <f>_xlfn.XLOOKUP('Fiche formation'!$C$8,SitesFormations[Site de formation principal],SitesFormations[Mail pour assiduité],"")</f>
        <v>cfa-ensuplr-upvd@umontpellier.fr</v>
      </c>
      <c r="G492" t="s">
        <v>140</v>
      </c>
      <c r="H492" t="str">
        <f>_xlfn.TEXTJOIN(" ",TRUE,
'Fiche formation'!$C$18,
_xlfn.SWITCH('Fiche formation'!$C$18,"DNO","2A","DE AUDIO","3A",
_xlfn.SWITCH('Fiche formation'!$C$15,"DEUST","2A","DSCG","2A","MASTER","2A","BUT","3A","DCG","3A","LG","3A","LP","3A","INGE","3A",""))
)</f>
        <v>M CHPS 2A</v>
      </c>
    </row>
    <row r="493" spans="1:8" x14ac:dyDescent="0.3">
      <c r="A493" s="1">
        <f t="shared" si="31"/>
        <v>46480</v>
      </c>
      <c r="B493" t="str">
        <f t="shared" si="28"/>
        <v/>
      </c>
      <c r="C493" t="str">
        <f t="shared" si="29"/>
        <v/>
      </c>
      <c r="D493" s="12" t="str" cm="1">
        <f t="array" ref="D493">_xlfn.LET(
    _xlpm.d, A493,
    _xlpm.debut, DATE(2026,8,1),
    _xlpm.m, DATEDIF(_xlpm.debut, _xlpm.d, "m"),
    _xlpm.col, 1 + _xlpm.m*3,
    _xlpm.dates, INDEX('Calendrier 2026-2027'!$C$13:$BC$43,,_xlpm.col),
    _xlpm.titres, INDEX('Calendrier 2026-2027'!$D$13:$BD$43,,_xlpm.col),
    _xlpm.r, _xlfn.XLOOKUP(_xlpm.d, _xlpm.dates, _xlpm.titres),
    IF(_xlpm.r=0,"",_xlpm.r)
)</f>
        <v/>
      </c>
      <c r="E493" t="str">
        <f t="shared" si="30"/>
        <v/>
      </c>
      <c r="F493" t="str">
        <f>_xlfn.XLOOKUP('Fiche formation'!$C$8,SitesFormations[Site de formation principal],SitesFormations[Mail pour assiduité],"")</f>
        <v>cfa-ensuplr-upvd@umontpellier.fr</v>
      </c>
      <c r="G493" t="s">
        <v>140</v>
      </c>
      <c r="H493" t="str">
        <f>_xlfn.TEXTJOIN(" ",TRUE,
'Fiche formation'!$C$18,
_xlfn.SWITCH('Fiche formation'!$C$18,"DNO","2A","DE AUDIO","3A",
_xlfn.SWITCH('Fiche formation'!$C$15,"DEUST","2A","DSCG","2A","MASTER","2A","BUT","3A","DCG","3A","LG","3A","LP","3A","INGE","3A",""))
)</f>
        <v>M CHPS 2A</v>
      </c>
    </row>
    <row r="494" spans="1:8" x14ac:dyDescent="0.3">
      <c r="A494" s="1">
        <f t="shared" si="31"/>
        <v>46481</v>
      </c>
      <c r="B494" t="str">
        <f t="shared" si="28"/>
        <v/>
      </c>
      <c r="C494" t="str">
        <f t="shared" si="29"/>
        <v/>
      </c>
      <c r="D494" s="12" t="str" cm="1">
        <f t="array" ref="D494">_xlfn.LET(
    _xlpm.d, A494,
    _xlpm.debut, DATE(2026,8,1),
    _xlpm.m, DATEDIF(_xlpm.debut, _xlpm.d, "m"),
    _xlpm.col, 1 + _xlpm.m*3,
    _xlpm.dates, INDEX('Calendrier 2026-2027'!$C$13:$BC$43,,_xlpm.col),
    _xlpm.titres, INDEX('Calendrier 2026-2027'!$D$13:$BD$43,,_xlpm.col),
    _xlpm.r, _xlfn.XLOOKUP(_xlpm.d, _xlpm.dates, _xlpm.titres),
    IF(_xlpm.r=0,"",_xlpm.r)
)</f>
        <v/>
      </c>
      <c r="E494" t="str">
        <f t="shared" si="30"/>
        <v/>
      </c>
      <c r="F494" t="str">
        <f>_xlfn.XLOOKUP('Fiche formation'!$C$8,SitesFormations[Site de formation principal],SitesFormations[Mail pour assiduité],"")</f>
        <v>cfa-ensuplr-upvd@umontpellier.fr</v>
      </c>
      <c r="G494" t="s">
        <v>140</v>
      </c>
      <c r="H494" t="str">
        <f>_xlfn.TEXTJOIN(" ",TRUE,
'Fiche formation'!$C$18,
_xlfn.SWITCH('Fiche formation'!$C$18,"DNO","2A","DE AUDIO","3A",
_xlfn.SWITCH('Fiche formation'!$C$15,"DEUST","2A","DSCG","2A","MASTER","2A","BUT","3A","DCG","3A","LG","3A","LP","3A","INGE","3A",""))
)</f>
        <v>M CHPS 2A</v>
      </c>
    </row>
    <row r="495" spans="1:8" x14ac:dyDescent="0.3">
      <c r="A495" s="1">
        <f t="shared" si="31"/>
        <v>46481</v>
      </c>
      <c r="B495" t="str">
        <f t="shared" si="28"/>
        <v/>
      </c>
      <c r="C495" t="str">
        <f t="shared" si="29"/>
        <v/>
      </c>
      <c r="D495" s="12" t="str" cm="1">
        <f t="array" ref="D495">_xlfn.LET(
    _xlpm.d, A495,
    _xlpm.debut, DATE(2026,8,1),
    _xlpm.m, DATEDIF(_xlpm.debut, _xlpm.d, "m"),
    _xlpm.col, 1 + _xlpm.m*3,
    _xlpm.dates, INDEX('Calendrier 2026-2027'!$C$13:$BC$43,,_xlpm.col),
    _xlpm.titres, INDEX('Calendrier 2026-2027'!$D$13:$BD$43,,_xlpm.col),
    _xlpm.r, _xlfn.XLOOKUP(_xlpm.d, _xlpm.dates, _xlpm.titres),
    IF(_xlpm.r=0,"",_xlpm.r)
)</f>
        <v/>
      </c>
      <c r="E495" t="str">
        <f t="shared" si="30"/>
        <v/>
      </c>
      <c r="F495" t="str">
        <f>_xlfn.XLOOKUP('Fiche formation'!$C$8,SitesFormations[Site de formation principal],SitesFormations[Mail pour assiduité],"")</f>
        <v>cfa-ensuplr-upvd@umontpellier.fr</v>
      </c>
      <c r="G495" t="s">
        <v>140</v>
      </c>
      <c r="H495" t="str">
        <f>_xlfn.TEXTJOIN(" ",TRUE,
'Fiche formation'!$C$18,
_xlfn.SWITCH('Fiche formation'!$C$18,"DNO","2A","DE AUDIO","3A",
_xlfn.SWITCH('Fiche formation'!$C$15,"DEUST","2A","DSCG","2A","MASTER","2A","BUT","3A","DCG","3A","LG","3A","LP","3A","INGE","3A",""))
)</f>
        <v>M CHPS 2A</v>
      </c>
    </row>
    <row r="496" spans="1:8" x14ac:dyDescent="0.3">
      <c r="A496" s="1">
        <f t="shared" si="31"/>
        <v>46482</v>
      </c>
      <c r="B496" t="str">
        <f t="shared" si="28"/>
        <v>08:00</v>
      </c>
      <c r="C496" t="str">
        <f t="shared" si="29"/>
        <v>12:00</v>
      </c>
      <c r="D496" s="12" t="str" cm="1">
        <f t="array" ref="D496">_xlfn.LET(
    _xlpm.d, A496,
    _xlpm.debut, DATE(2026,8,1),
    _xlpm.m, DATEDIF(_xlpm.debut, _xlpm.d, "m"),
    _xlpm.col, 1 + _xlpm.m*3,
    _xlpm.dates, INDEX('Calendrier 2026-2027'!$C$13:$BC$43,,_xlpm.col),
    _xlpm.titres, INDEX('Calendrier 2026-2027'!$D$13:$BD$43,,_xlpm.col),
    _xlpm.r, _xlfn.XLOOKUP(_xlpm.d, _xlpm.dates, _xlpm.titres),
    IF(_xlpm.r=0,"",_xlpm.r)
)</f>
        <v>Entreprise</v>
      </c>
      <c r="E496">
        <f t="shared" si="30"/>
        <v>0</v>
      </c>
      <c r="F496" t="str">
        <f>_xlfn.XLOOKUP('Fiche formation'!$C$8,SitesFormations[Site de formation principal],SitesFormations[Mail pour assiduité],"")</f>
        <v>cfa-ensuplr-upvd@umontpellier.fr</v>
      </c>
      <c r="G496" t="s">
        <v>140</v>
      </c>
      <c r="H496" t="str">
        <f>_xlfn.TEXTJOIN(" ",TRUE,
'Fiche formation'!$C$18,
_xlfn.SWITCH('Fiche formation'!$C$18,"DNO","2A","DE AUDIO","3A",
_xlfn.SWITCH('Fiche formation'!$C$15,"DEUST","2A","DSCG","2A","MASTER","2A","BUT","3A","DCG","3A","LG","3A","LP","3A","INGE","3A",""))
)</f>
        <v>M CHPS 2A</v>
      </c>
    </row>
    <row r="497" spans="1:8" x14ac:dyDescent="0.3">
      <c r="A497" s="1">
        <f t="shared" si="31"/>
        <v>46482</v>
      </c>
      <c r="B497" t="str">
        <f t="shared" si="28"/>
        <v>14:00</v>
      </c>
      <c r="C497" t="str">
        <f t="shared" si="29"/>
        <v>17:00</v>
      </c>
      <c r="D497" s="12" t="str" cm="1">
        <f t="array" ref="D497">_xlfn.LET(
    _xlpm.d, A497,
    _xlpm.debut, DATE(2026,8,1),
    _xlpm.m, DATEDIF(_xlpm.debut, _xlpm.d, "m"),
    _xlpm.col, 1 + _xlpm.m*3,
    _xlpm.dates, INDEX('Calendrier 2026-2027'!$C$13:$BC$43,,_xlpm.col),
    _xlpm.titres, INDEX('Calendrier 2026-2027'!$D$13:$BD$43,,_xlpm.col),
    _xlpm.r, _xlfn.XLOOKUP(_xlpm.d, _xlpm.dates, _xlpm.titres),
    IF(_xlpm.r=0,"",_xlpm.r)
)</f>
        <v>Entreprise</v>
      </c>
      <c r="E497">
        <f t="shared" si="30"/>
        <v>0</v>
      </c>
      <c r="F497" t="str">
        <f>_xlfn.XLOOKUP('Fiche formation'!$C$8,SitesFormations[Site de formation principal],SitesFormations[Mail pour assiduité],"")</f>
        <v>cfa-ensuplr-upvd@umontpellier.fr</v>
      </c>
      <c r="G497" t="s">
        <v>140</v>
      </c>
      <c r="H497" t="str">
        <f>_xlfn.TEXTJOIN(" ",TRUE,
'Fiche formation'!$C$18,
_xlfn.SWITCH('Fiche formation'!$C$18,"DNO","2A","DE AUDIO","3A",
_xlfn.SWITCH('Fiche formation'!$C$15,"DEUST","2A","DSCG","2A","MASTER","2A","BUT","3A","DCG","3A","LG","3A","LP","3A","INGE","3A",""))
)</f>
        <v>M CHPS 2A</v>
      </c>
    </row>
    <row r="498" spans="1:8" x14ac:dyDescent="0.3">
      <c r="A498" s="1">
        <f t="shared" si="31"/>
        <v>46483</v>
      </c>
      <c r="B498" t="str">
        <f t="shared" si="28"/>
        <v>08:00</v>
      </c>
      <c r="C498" t="str">
        <f t="shared" si="29"/>
        <v>12:00</v>
      </c>
      <c r="D498" s="12" t="str" cm="1">
        <f t="array" ref="D498">_xlfn.LET(
    _xlpm.d, A498,
    _xlpm.debut, DATE(2026,8,1),
    _xlpm.m, DATEDIF(_xlpm.debut, _xlpm.d, "m"),
    _xlpm.col, 1 + _xlpm.m*3,
    _xlpm.dates, INDEX('Calendrier 2026-2027'!$C$13:$BC$43,,_xlpm.col),
    _xlpm.titres, INDEX('Calendrier 2026-2027'!$D$13:$BD$43,,_xlpm.col),
    _xlpm.r, _xlfn.XLOOKUP(_xlpm.d, _xlpm.dates, _xlpm.titres),
    IF(_xlpm.r=0,"",_xlpm.r)
)</f>
        <v>Entreprise</v>
      </c>
      <c r="E498">
        <f t="shared" si="30"/>
        <v>0</v>
      </c>
      <c r="F498" t="str">
        <f>_xlfn.XLOOKUP('Fiche formation'!$C$8,SitesFormations[Site de formation principal],SitesFormations[Mail pour assiduité],"")</f>
        <v>cfa-ensuplr-upvd@umontpellier.fr</v>
      </c>
      <c r="G498" t="s">
        <v>140</v>
      </c>
      <c r="H498" t="str">
        <f>_xlfn.TEXTJOIN(" ",TRUE,
'Fiche formation'!$C$18,
_xlfn.SWITCH('Fiche formation'!$C$18,"DNO","2A","DE AUDIO","3A",
_xlfn.SWITCH('Fiche formation'!$C$15,"DEUST","2A","DSCG","2A","MASTER","2A","BUT","3A","DCG","3A","LG","3A","LP","3A","INGE","3A",""))
)</f>
        <v>M CHPS 2A</v>
      </c>
    </row>
    <row r="499" spans="1:8" x14ac:dyDescent="0.3">
      <c r="A499" s="1">
        <f t="shared" si="31"/>
        <v>46483</v>
      </c>
      <c r="B499" t="str">
        <f t="shared" si="28"/>
        <v>14:00</v>
      </c>
      <c r="C499" t="str">
        <f t="shared" si="29"/>
        <v>17:00</v>
      </c>
      <c r="D499" s="12" t="str" cm="1">
        <f t="array" ref="D499">_xlfn.LET(
    _xlpm.d, A499,
    _xlpm.debut, DATE(2026,8,1),
    _xlpm.m, DATEDIF(_xlpm.debut, _xlpm.d, "m"),
    _xlpm.col, 1 + _xlpm.m*3,
    _xlpm.dates, INDEX('Calendrier 2026-2027'!$C$13:$BC$43,,_xlpm.col),
    _xlpm.titres, INDEX('Calendrier 2026-2027'!$D$13:$BD$43,,_xlpm.col),
    _xlpm.r, _xlfn.XLOOKUP(_xlpm.d, _xlpm.dates, _xlpm.titres),
    IF(_xlpm.r=0,"",_xlpm.r)
)</f>
        <v>Entreprise</v>
      </c>
      <c r="E499">
        <f t="shared" si="30"/>
        <v>0</v>
      </c>
      <c r="F499" t="str">
        <f>_xlfn.XLOOKUP('Fiche formation'!$C$8,SitesFormations[Site de formation principal],SitesFormations[Mail pour assiduité],"")</f>
        <v>cfa-ensuplr-upvd@umontpellier.fr</v>
      </c>
      <c r="G499" t="s">
        <v>140</v>
      </c>
      <c r="H499" t="str">
        <f>_xlfn.TEXTJOIN(" ",TRUE,
'Fiche formation'!$C$18,
_xlfn.SWITCH('Fiche formation'!$C$18,"DNO","2A","DE AUDIO","3A",
_xlfn.SWITCH('Fiche formation'!$C$15,"DEUST","2A","DSCG","2A","MASTER","2A","BUT","3A","DCG","3A","LG","3A","LP","3A","INGE","3A",""))
)</f>
        <v>M CHPS 2A</v>
      </c>
    </row>
    <row r="500" spans="1:8" x14ac:dyDescent="0.3">
      <c r="A500" s="1">
        <f t="shared" si="31"/>
        <v>46484</v>
      </c>
      <c r="B500" t="str">
        <f t="shared" si="28"/>
        <v>08:00</v>
      </c>
      <c r="C500" t="str">
        <f t="shared" si="29"/>
        <v>12:00</v>
      </c>
      <c r="D500" s="12" t="str" cm="1">
        <f t="array" ref="D500">_xlfn.LET(
    _xlpm.d, A500,
    _xlpm.debut, DATE(2026,8,1),
    _xlpm.m, DATEDIF(_xlpm.debut, _xlpm.d, "m"),
    _xlpm.col, 1 + _xlpm.m*3,
    _xlpm.dates, INDEX('Calendrier 2026-2027'!$C$13:$BC$43,,_xlpm.col),
    _xlpm.titres, INDEX('Calendrier 2026-2027'!$D$13:$BD$43,,_xlpm.col),
    _xlpm.r, _xlfn.XLOOKUP(_xlpm.d, _xlpm.dates, _xlpm.titres),
    IF(_xlpm.r=0,"",_xlpm.r)
)</f>
        <v>Entreprise</v>
      </c>
      <c r="E500">
        <f t="shared" si="30"/>
        <v>0</v>
      </c>
      <c r="F500" t="str">
        <f>_xlfn.XLOOKUP('Fiche formation'!$C$8,SitesFormations[Site de formation principal],SitesFormations[Mail pour assiduité],"")</f>
        <v>cfa-ensuplr-upvd@umontpellier.fr</v>
      </c>
      <c r="G500" t="s">
        <v>140</v>
      </c>
      <c r="H500" t="str">
        <f>_xlfn.TEXTJOIN(" ",TRUE,
'Fiche formation'!$C$18,
_xlfn.SWITCH('Fiche formation'!$C$18,"DNO","2A","DE AUDIO","3A",
_xlfn.SWITCH('Fiche formation'!$C$15,"DEUST","2A","DSCG","2A","MASTER","2A","BUT","3A","DCG","3A","LG","3A","LP","3A","INGE","3A",""))
)</f>
        <v>M CHPS 2A</v>
      </c>
    </row>
    <row r="501" spans="1:8" x14ac:dyDescent="0.3">
      <c r="A501" s="1">
        <f t="shared" si="31"/>
        <v>46484</v>
      </c>
      <c r="B501" t="str">
        <f t="shared" si="28"/>
        <v>14:00</v>
      </c>
      <c r="C501" t="str">
        <f t="shared" si="29"/>
        <v>17:00</v>
      </c>
      <c r="D501" s="12" t="str" cm="1">
        <f t="array" ref="D501">_xlfn.LET(
    _xlpm.d, A501,
    _xlpm.debut, DATE(2026,8,1),
    _xlpm.m, DATEDIF(_xlpm.debut, _xlpm.d, "m"),
    _xlpm.col, 1 + _xlpm.m*3,
    _xlpm.dates, INDEX('Calendrier 2026-2027'!$C$13:$BC$43,,_xlpm.col),
    _xlpm.titres, INDEX('Calendrier 2026-2027'!$D$13:$BD$43,,_xlpm.col),
    _xlpm.r, _xlfn.XLOOKUP(_xlpm.d, _xlpm.dates, _xlpm.titres),
    IF(_xlpm.r=0,"",_xlpm.r)
)</f>
        <v>Entreprise</v>
      </c>
      <c r="E501">
        <f t="shared" si="30"/>
        <v>0</v>
      </c>
      <c r="F501" t="str">
        <f>_xlfn.XLOOKUP('Fiche formation'!$C$8,SitesFormations[Site de formation principal],SitesFormations[Mail pour assiduité],"")</f>
        <v>cfa-ensuplr-upvd@umontpellier.fr</v>
      </c>
      <c r="G501" t="s">
        <v>140</v>
      </c>
      <c r="H501" t="str">
        <f>_xlfn.TEXTJOIN(" ",TRUE,
'Fiche formation'!$C$18,
_xlfn.SWITCH('Fiche formation'!$C$18,"DNO","2A","DE AUDIO","3A",
_xlfn.SWITCH('Fiche formation'!$C$15,"DEUST","2A","DSCG","2A","MASTER","2A","BUT","3A","DCG","3A","LG","3A","LP","3A","INGE","3A",""))
)</f>
        <v>M CHPS 2A</v>
      </c>
    </row>
    <row r="502" spans="1:8" x14ac:dyDescent="0.3">
      <c r="A502" s="1">
        <f t="shared" si="31"/>
        <v>46485</v>
      </c>
      <c r="B502" t="str">
        <f t="shared" si="28"/>
        <v>08:00</v>
      </c>
      <c r="C502" t="str">
        <f t="shared" si="29"/>
        <v>12:00</v>
      </c>
      <c r="D502" s="12" t="str" cm="1">
        <f t="array" ref="D502">_xlfn.LET(
    _xlpm.d, A502,
    _xlpm.debut, DATE(2026,8,1),
    _xlpm.m, DATEDIF(_xlpm.debut, _xlpm.d, "m"),
    _xlpm.col, 1 + _xlpm.m*3,
    _xlpm.dates, INDEX('Calendrier 2026-2027'!$C$13:$BC$43,,_xlpm.col),
    _xlpm.titres, INDEX('Calendrier 2026-2027'!$D$13:$BD$43,,_xlpm.col),
    _xlpm.r, _xlfn.XLOOKUP(_xlpm.d, _xlpm.dates, _xlpm.titres),
    IF(_xlpm.r=0,"",_xlpm.r)
)</f>
        <v>Entreprise</v>
      </c>
      <c r="E502">
        <f t="shared" si="30"/>
        <v>0</v>
      </c>
      <c r="F502" t="str">
        <f>_xlfn.XLOOKUP('Fiche formation'!$C$8,SitesFormations[Site de formation principal],SitesFormations[Mail pour assiduité],"")</f>
        <v>cfa-ensuplr-upvd@umontpellier.fr</v>
      </c>
      <c r="G502" t="s">
        <v>140</v>
      </c>
      <c r="H502" t="str">
        <f>_xlfn.TEXTJOIN(" ",TRUE,
'Fiche formation'!$C$18,
_xlfn.SWITCH('Fiche formation'!$C$18,"DNO","2A","DE AUDIO","3A",
_xlfn.SWITCH('Fiche formation'!$C$15,"DEUST","2A","DSCG","2A","MASTER","2A","BUT","3A","DCG","3A","LG","3A","LP","3A","INGE","3A",""))
)</f>
        <v>M CHPS 2A</v>
      </c>
    </row>
    <row r="503" spans="1:8" x14ac:dyDescent="0.3">
      <c r="A503" s="1">
        <f t="shared" si="31"/>
        <v>46485</v>
      </c>
      <c r="B503" t="str">
        <f t="shared" si="28"/>
        <v>14:00</v>
      </c>
      <c r="C503" t="str">
        <f t="shared" si="29"/>
        <v>17:00</v>
      </c>
      <c r="D503" s="12" t="str" cm="1">
        <f t="array" ref="D503">_xlfn.LET(
    _xlpm.d, A503,
    _xlpm.debut, DATE(2026,8,1),
    _xlpm.m, DATEDIF(_xlpm.debut, _xlpm.d, "m"),
    _xlpm.col, 1 + _xlpm.m*3,
    _xlpm.dates, INDEX('Calendrier 2026-2027'!$C$13:$BC$43,,_xlpm.col),
    _xlpm.titres, INDEX('Calendrier 2026-2027'!$D$13:$BD$43,,_xlpm.col),
    _xlpm.r, _xlfn.XLOOKUP(_xlpm.d, _xlpm.dates, _xlpm.titres),
    IF(_xlpm.r=0,"",_xlpm.r)
)</f>
        <v>Entreprise</v>
      </c>
      <c r="E503">
        <f t="shared" si="30"/>
        <v>0</v>
      </c>
      <c r="F503" t="str">
        <f>_xlfn.XLOOKUP('Fiche formation'!$C$8,SitesFormations[Site de formation principal],SitesFormations[Mail pour assiduité],"")</f>
        <v>cfa-ensuplr-upvd@umontpellier.fr</v>
      </c>
      <c r="G503" t="s">
        <v>140</v>
      </c>
      <c r="H503" t="str">
        <f>_xlfn.TEXTJOIN(" ",TRUE,
'Fiche formation'!$C$18,
_xlfn.SWITCH('Fiche formation'!$C$18,"DNO","2A","DE AUDIO","3A",
_xlfn.SWITCH('Fiche formation'!$C$15,"DEUST","2A","DSCG","2A","MASTER","2A","BUT","3A","DCG","3A","LG","3A","LP","3A","INGE","3A",""))
)</f>
        <v>M CHPS 2A</v>
      </c>
    </row>
    <row r="504" spans="1:8" x14ac:dyDescent="0.3">
      <c r="A504" s="1">
        <f t="shared" si="31"/>
        <v>46486</v>
      </c>
      <c r="B504" t="str">
        <f t="shared" si="28"/>
        <v>08:00</v>
      </c>
      <c r="C504" t="str">
        <f t="shared" si="29"/>
        <v>12:00</v>
      </c>
      <c r="D504" s="12" t="str" cm="1">
        <f t="array" ref="D504">_xlfn.LET(
    _xlpm.d, A504,
    _xlpm.debut, DATE(2026,8,1),
    _xlpm.m, DATEDIF(_xlpm.debut, _xlpm.d, "m"),
    _xlpm.col, 1 + _xlpm.m*3,
    _xlpm.dates, INDEX('Calendrier 2026-2027'!$C$13:$BC$43,,_xlpm.col),
    _xlpm.titres, INDEX('Calendrier 2026-2027'!$D$13:$BD$43,,_xlpm.col),
    _xlpm.r, _xlfn.XLOOKUP(_xlpm.d, _xlpm.dates, _xlpm.titres),
    IF(_xlpm.r=0,"",_xlpm.r)
)</f>
        <v>Entreprise</v>
      </c>
      <c r="E504">
        <f t="shared" si="30"/>
        <v>0</v>
      </c>
      <c r="F504" t="str">
        <f>_xlfn.XLOOKUP('Fiche formation'!$C$8,SitesFormations[Site de formation principal],SitesFormations[Mail pour assiduité],"")</f>
        <v>cfa-ensuplr-upvd@umontpellier.fr</v>
      </c>
      <c r="G504" t="s">
        <v>140</v>
      </c>
      <c r="H504" t="str">
        <f>_xlfn.TEXTJOIN(" ",TRUE,
'Fiche formation'!$C$18,
_xlfn.SWITCH('Fiche formation'!$C$18,"DNO","2A","DE AUDIO","3A",
_xlfn.SWITCH('Fiche formation'!$C$15,"DEUST","2A","DSCG","2A","MASTER","2A","BUT","3A","DCG","3A","LG","3A","LP","3A","INGE","3A",""))
)</f>
        <v>M CHPS 2A</v>
      </c>
    </row>
    <row r="505" spans="1:8" x14ac:dyDescent="0.3">
      <c r="A505" s="1">
        <f t="shared" si="31"/>
        <v>46486</v>
      </c>
      <c r="B505" t="str">
        <f t="shared" si="28"/>
        <v>14:00</v>
      </c>
      <c r="C505" t="str">
        <f t="shared" si="29"/>
        <v>17:00</v>
      </c>
      <c r="D505" s="12" t="str" cm="1">
        <f t="array" ref="D505">_xlfn.LET(
    _xlpm.d, A505,
    _xlpm.debut, DATE(2026,8,1),
    _xlpm.m, DATEDIF(_xlpm.debut, _xlpm.d, "m"),
    _xlpm.col, 1 + _xlpm.m*3,
    _xlpm.dates, INDEX('Calendrier 2026-2027'!$C$13:$BC$43,,_xlpm.col),
    _xlpm.titres, INDEX('Calendrier 2026-2027'!$D$13:$BD$43,,_xlpm.col),
    _xlpm.r, _xlfn.XLOOKUP(_xlpm.d, _xlpm.dates, _xlpm.titres),
    IF(_xlpm.r=0,"",_xlpm.r)
)</f>
        <v>Entreprise</v>
      </c>
      <c r="E505">
        <f t="shared" si="30"/>
        <v>0</v>
      </c>
      <c r="F505" t="str">
        <f>_xlfn.XLOOKUP('Fiche formation'!$C$8,SitesFormations[Site de formation principal],SitesFormations[Mail pour assiduité],"")</f>
        <v>cfa-ensuplr-upvd@umontpellier.fr</v>
      </c>
      <c r="G505" t="s">
        <v>140</v>
      </c>
      <c r="H505" t="str">
        <f>_xlfn.TEXTJOIN(" ",TRUE,
'Fiche formation'!$C$18,
_xlfn.SWITCH('Fiche formation'!$C$18,"DNO","2A","DE AUDIO","3A",
_xlfn.SWITCH('Fiche formation'!$C$15,"DEUST","2A","DSCG","2A","MASTER","2A","BUT","3A","DCG","3A","LG","3A","LP","3A","INGE","3A",""))
)</f>
        <v>M CHPS 2A</v>
      </c>
    </row>
    <row r="506" spans="1:8" x14ac:dyDescent="0.3">
      <c r="A506" s="1">
        <f t="shared" si="31"/>
        <v>46487</v>
      </c>
      <c r="B506" t="str">
        <f t="shared" si="28"/>
        <v/>
      </c>
      <c r="C506" t="str">
        <f t="shared" si="29"/>
        <v/>
      </c>
      <c r="D506" s="12" t="str" cm="1">
        <f t="array" ref="D506">_xlfn.LET(
    _xlpm.d, A506,
    _xlpm.debut, DATE(2026,8,1),
    _xlpm.m, DATEDIF(_xlpm.debut, _xlpm.d, "m"),
    _xlpm.col, 1 + _xlpm.m*3,
    _xlpm.dates, INDEX('Calendrier 2026-2027'!$C$13:$BC$43,,_xlpm.col),
    _xlpm.titres, INDEX('Calendrier 2026-2027'!$D$13:$BD$43,,_xlpm.col),
    _xlpm.r, _xlfn.XLOOKUP(_xlpm.d, _xlpm.dates, _xlpm.titres),
    IF(_xlpm.r=0,"",_xlpm.r)
)</f>
        <v/>
      </c>
      <c r="E506" t="str">
        <f t="shared" si="30"/>
        <v/>
      </c>
      <c r="F506" t="str">
        <f>_xlfn.XLOOKUP('Fiche formation'!$C$8,SitesFormations[Site de formation principal],SitesFormations[Mail pour assiduité],"")</f>
        <v>cfa-ensuplr-upvd@umontpellier.fr</v>
      </c>
      <c r="G506" t="s">
        <v>140</v>
      </c>
      <c r="H506" t="str">
        <f>_xlfn.TEXTJOIN(" ",TRUE,
'Fiche formation'!$C$18,
_xlfn.SWITCH('Fiche formation'!$C$18,"DNO","2A","DE AUDIO","3A",
_xlfn.SWITCH('Fiche formation'!$C$15,"DEUST","2A","DSCG","2A","MASTER","2A","BUT","3A","DCG","3A","LG","3A","LP","3A","INGE","3A",""))
)</f>
        <v>M CHPS 2A</v>
      </c>
    </row>
    <row r="507" spans="1:8" x14ac:dyDescent="0.3">
      <c r="A507" s="1">
        <f t="shared" si="31"/>
        <v>46487</v>
      </c>
      <c r="B507" t="str">
        <f t="shared" si="28"/>
        <v/>
      </c>
      <c r="C507" t="str">
        <f t="shared" si="29"/>
        <v/>
      </c>
      <c r="D507" s="12" t="str" cm="1">
        <f t="array" ref="D507">_xlfn.LET(
    _xlpm.d, A507,
    _xlpm.debut, DATE(2026,8,1),
    _xlpm.m, DATEDIF(_xlpm.debut, _xlpm.d, "m"),
    _xlpm.col, 1 + _xlpm.m*3,
    _xlpm.dates, INDEX('Calendrier 2026-2027'!$C$13:$BC$43,,_xlpm.col),
    _xlpm.titres, INDEX('Calendrier 2026-2027'!$D$13:$BD$43,,_xlpm.col),
    _xlpm.r, _xlfn.XLOOKUP(_xlpm.d, _xlpm.dates, _xlpm.titres),
    IF(_xlpm.r=0,"",_xlpm.r)
)</f>
        <v/>
      </c>
      <c r="E507" t="str">
        <f t="shared" si="30"/>
        <v/>
      </c>
      <c r="F507" t="str">
        <f>_xlfn.XLOOKUP('Fiche formation'!$C$8,SitesFormations[Site de formation principal],SitesFormations[Mail pour assiduité],"")</f>
        <v>cfa-ensuplr-upvd@umontpellier.fr</v>
      </c>
      <c r="G507" t="s">
        <v>140</v>
      </c>
      <c r="H507" t="str">
        <f>_xlfn.TEXTJOIN(" ",TRUE,
'Fiche formation'!$C$18,
_xlfn.SWITCH('Fiche formation'!$C$18,"DNO","2A","DE AUDIO","3A",
_xlfn.SWITCH('Fiche formation'!$C$15,"DEUST","2A","DSCG","2A","MASTER","2A","BUT","3A","DCG","3A","LG","3A","LP","3A","INGE","3A",""))
)</f>
        <v>M CHPS 2A</v>
      </c>
    </row>
    <row r="508" spans="1:8" x14ac:dyDescent="0.3">
      <c r="A508" s="1">
        <f t="shared" si="31"/>
        <v>46488</v>
      </c>
      <c r="B508" t="str">
        <f t="shared" si="28"/>
        <v/>
      </c>
      <c r="C508" t="str">
        <f t="shared" si="29"/>
        <v/>
      </c>
      <c r="D508" s="12" t="str" cm="1">
        <f t="array" ref="D508">_xlfn.LET(
    _xlpm.d, A508,
    _xlpm.debut, DATE(2026,8,1),
    _xlpm.m, DATEDIF(_xlpm.debut, _xlpm.d, "m"),
    _xlpm.col, 1 + _xlpm.m*3,
    _xlpm.dates, INDEX('Calendrier 2026-2027'!$C$13:$BC$43,,_xlpm.col),
    _xlpm.titres, INDEX('Calendrier 2026-2027'!$D$13:$BD$43,,_xlpm.col),
    _xlpm.r, _xlfn.XLOOKUP(_xlpm.d, _xlpm.dates, _xlpm.titres),
    IF(_xlpm.r=0,"",_xlpm.r)
)</f>
        <v/>
      </c>
      <c r="E508" t="str">
        <f t="shared" si="30"/>
        <v/>
      </c>
      <c r="F508" t="str">
        <f>_xlfn.XLOOKUP('Fiche formation'!$C$8,SitesFormations[Site de formation principal],SitesFormations[Mail pour assiduité],"")</f>
        <v>cfa-ensuplr-upvd@umontpellier.fr</v>
      </c>
      <c r="G508" t="s">
        <v>140</v>
      </c>
      <c r="H508" t="str">
        <f>_xlfn.TEXTJOIN(" ",TRUE,
'Fiche formation'!$C$18,
_xlfn.SWITCH('Fiche formation'!$C$18,"DNO","2A","DE AUDIO","3A",
_xlfn.SWITCH('Fiche formation'!$C$15,"DEUST","2A","DSCG","2A","MASTER","2A","BUT","3A","DCG","3A","LG","3A","LP","3A","INGE","3A",""))
)</f>
        <v>M CHPS 2A</v>
      </c>
    </row>
    <row r="509" spans="1:8" x14ac:dyDescent="0.3">
      <c r="A509" s="1">
        <f t="shared" si="31"/>
        <v>46488</v>
      </c>
      <c r="B509" t="str">
        <f t="shared" si="28"/>
        <v/>
      </c>
      <c r="C509" t="str">
        <f t="shared" si="29"/>
        <v/>
      </c>
      <c r="D509" s="12" t="str" cm="1">
        <f t="array" ref="D509">_xlfn.LET(
    _xlpm.d, A509,
    _xlpm.debut, DATE(2026,8,1),
    _xlpm.m, DATEDIF(_xlpm.debut, _xlpm.d, "m"),
    _xlpm.col, 1 + _xlpm.m*3,
    _xlpm.dates, INDEX('Calendrier 2026-2027'!$C$13:$BC$43,,_xlpm.col),
    _xlpm.titres, INDEX('Calendrier 2026-2027'!$D$13:$BD$43,,_xlpm.col),
    _xlpm.r, _xlfn.XLOOKUP(_xlpm.d, _xlpm.dates, _xlpm.titres),
    IF(_xlpm.r=0,"",_xlpm.r)
)</f>
        <v/>
      </c>
      <c r="E509" t="str">
        <f t="shared" si="30"/>
        <v/>
      </c>
      <c r="F509" t="str">
        <f>_xlfn.XLOOKUP('Fiche formation'!$C$8,SitesFormations[Site de formation principal],SitesFormations[Mail pour assiduité],"")</f>
        <v>cfa-ensuplr-upvd@umontpellier.fr</v>
      </c>
      <c r="G509" t="s">
        <v>140</v>
      </c>
      <c r="H509" t="str">
        <f>_xlfn.TEXTJOIN(" ",TRUE,
'Fiche formation'!$C$18,
_xlfn.SWITCH('Fiche formation'!$C$18,"DNO","2A","DE AUDIO","3A",
_xlfn.SWITCH('Fiche formation'!$C$15,"DEUST","2A","DSCG","2A","MASTER","2A","BUT","3A","DCG","3A","LG","3A","LP","3A","INGE","3A",""))
)</f>
        <v>M CHPS 2A</v>
      </c>
    </row>
    <row r="510" spans="1:8" x14ac:dyDescent="0.3">
      <c r="A510" s="1">
        <f t="shared" si="31"/>
        <v>46489</v>
      </c>
      <c r="B510" t="str">
        <f t="shared" si="28"/>
        <v>08:00</v>
      </c>
      <c r="C510" t="str">
        <f t="shared" si="29"/>
        <v>12:00</v>
      </c>
      <c r="D510" s="12" t="str" cm="1">
        <f t="array" ref="D510">_xlfn.LET(
    _xlpm.d, A510,
    _xlpm.debut, DATE(2026,8,1),
    _xlpm.m, DATEDIF(_xlpm.debut, _xlpm.d, "m"),
    _xlpm.col, 1 + _xlpm.m*3,
    _xlpm.dates, INDEX('Calendrier 2026-2027'!$C$13:$BC$43,,_xlpm.col),
    _xlpm.titres, INDEX('Calendrier 2026-2027'!$D$13:$BD$43,,_xlpm.col),
    _xlpm.r, _xlfn.XLOOKUP(_xlpm.d, _xlpm.dates, _xlpm.titres),
    IF(_xlpm.r=0,"",_xlpm.r)
)</f>
        <v>Entreprise</v>
      </c>
      <c r="E510">
        <f t="shared" si="30"/>
        <v>0</v>
      </c>
      <c r="F510" t="str">
        <f>_xlfn.XLOOKUP('Fiche formation'!$C$8,SitesFormations[Site de formation principal],SitesFormations[Mail pour assiduité],"")</f>
        <v>cfa-ensuplr-upvd@umontpellier.fr</v>
      </c>
      <c r="G510" t="s">
        <v>140</v>
      </c>
      <c r="H510" t="str">
        <f>_xlfn.TEXTJOIN(" ",TRUE,
'Fiche formation'!$C$18,
_xlfn.SWITCH('Fiche formation'!$C$18,"DNO","2A","DE AUDIO","3A",
_xlfn.SWITCH('Fiche formation'!$C$15,"DEUST","2A","DSCG","2A","MASTER","2A","BUT","3A","DCG","3A","LG","3A","LP","3A","INGE","3A",""))
)</f>
        <v>M CHPS 2A</v>
      </c>
    </row>
    <row r="511" spans="1:8" x14ac:dyDescent="0.3">
      <c r="A511" s="1">
        <f t="shared" si="31"/>
        <v>46489</v>
      </c>
      <c r="B511" t="str">
        <f t="shared" si="28"/>
        <v>14:00</v>
      </c>
      <c r="C511" t="str">
        <f t="shared" si="29"/>
        <v>17:00</v>
      </c>
      <c r="D511" s="12" t="str" cm="1">
        <f t="array" ref="D511">_xlfn.LET(
    _xlpm.d, A511,
    _xlpm.debut, DATE(2026,8,1),
    _xlpm.m, DATEDIF(_xlpm.debut, _xlpm.d, "m"),
    _xlpm.col, 1 + _xlpm.m*3,
    _xlpm.dates, INDEX('Calendrier 2026-2027'!$C$13:$BC$43,,_xlpm.col),
    _xlpm.titres, INDEX('Calendrier 2026-2027'!$D$13:$BD$43,,_xlpm.col),
    _xlpm.r, _xlfn.XLOOKUP(_xlpm.d, _xlpm.dates, _xlpm.titres),
    IF(_xlpm.r=0,"",_xlpm.r)
)</f>
        <v>Entreprise</v>
      </c>
      <c r="E511">
        <f t="shared" si="30"/>
        <v>0</v>
      </c>
      <c r="F511" t="str">
        <f>_xlfn.XLOOKUP('Fiche formation'!$C$8,SitesFormations[Site de formation principal],SitesFormations[Mail pour assiduité],"")</f>
        <v>cfa-ensuplr-upvd@umontpellier.fr</v>
      </c>
      <c r="G511" t="s">
        <v>140</v>
      </c>
      <c r="H511" t="str">
        <f>_xlfn.TEXTJOIN(" ",TRUE,
'Fiche formation'!$C$18,
_xlfn.SWITCH('Fiche formation'!$C$18,"DNO","2A","DE AUDIO","3A",
_xlfn.SWITCH('Fiche formation'!$C$15,"DEUST","2A","DSCG","2A","MASTER","2A","BUT","3A","DCG","3A","LG","3A","LP","3A","INGE","3A",""))
)</f>
        <v>M CHPS 2A</v>
      </c>
    </row>
    <row r="512" spans="1:8" x14ac:dyDescent="0.3">
      <c r="A512" s="1">
        <f t="shared" si="31"/>
        <v>46490</v>
      </c>
      <c r="B512" t="str">
        <f t="shared" si="28"/>
        <v>08:00</v>
      </c>
      <c r="C512" t="str">
        <f t="shared" si="29"/>
        <v>12:00</v>
      </c>
      <c r="D512" s="12" t="str" cm="1">
        <f t="array" ref="D512">_xlfn.LET(
    _xlpm.d, A512,
    _xlpm.debut, DATE(2026,8,1),
    _xlpm.m, DATEDIF(_xlpm.debut, _xlpm.d, "m"),
    _xlpm.col, 1 + _xlpm.m*3,
    _xlpm.dates, INDEX('Calendrier 2026-2027'!$C$13:$BC$43,,_xlpm.col),
    _xlpm.titres, INDEX('Calendrier 2026-2027'!$D$13:$BD$43,,_xlpm.col),
    _xlpm.r, _xlfn.XLOOKUP(_xlpm.d, _xlpm.dates, _xlpm.titres),
    IF(_xlpm.r=0,"",_xlpm.r)
)</f>
        <v>Entreprise</v>
      </c>
      <c r="E512">
        <f t="shared" si="30"/>
        <v>0</v>
      </c>
      <c r="F512" t="str">
        <f>_xlfn.XLOOKUP('Fiche formation'!$C$8,SitesFormations[Site de formation principal],SitesFormations[Mail pour assiduité],"")</f>
        <v>cfa-ensuplr-upvd@umontpellier.fr</v>
      </c>
      <c r="G512" t="s">
        <v>140</v>
      </c>
      <c r="H512" t="str">
        <f>_xlfn.TEXTJOIN(" ",TRUE,
'Fiche formation'!$C$18,
_xlfn.SWITCH('Fiche formation'!$C$18,"DNO","2A","DE AUDIO","3A",
_xlfn.SWITCH('Fiche formation'!$C$15,"DEUST","2A","DSCG","2A","MASTER","2A","BUT","3A","DCG","3A","LG","3A","LP","3A","INGE","3A",""))
)</f>
        <v>M CHPS 2A</v>
      </c>
    </row>
    <row r="513" spans="1:8" x14ac:dyDescent="0.3">
      <c r="A513" s="1">
        <f t="shared" si="31"/>
        <v>46490</v>
      </c>
      <c r="B513" t="str">
        <f t="shared" si="28"/>
        <v>14:00</v>
      </c>
      <c r="C513" t="str">
        <f t="shared" si="29"/>
        <v>17:00</v>
      </c>
      <c r="D513" s="12" t="str" cm="1">
        <f t="array" ref="D513">_xlfn.LET(
    _xlpm.d, A513,
    _xlpm.debut, DATE(2026,8,1),
    _xlpm.m, DATEDIF(_xlpm.debut, _xlpm.d, "m"),
    _xlpm.col, 1 + _xlpm.m*3,
    _xlpm.dates, INDEX('Calendrier 2026-2027'!$C$13:$BC$43,,_xlpm.col),
    _xlpm.titres, INDEX('Calendrier 2026-2027'!$D$13:$BD$43,,_xlpm.col),
    _xlpm.r, _xlfn.XLOOKUP(_xlpm.d, _xlpm.dates, _xlpm.titres),
    IF(_xlpm.r=0,"",_xlpm.r)
)</f>
        <v>Entreprise</v>
      </c>
      <c r="E513">
        <f t="shared" si="30"/>
        <v>0</v>
      </c>
      <c r="F513" t="str">
        <f>_xlfn.XLOOKUP('Fiche formation'!$C$8,SitesFormations[Site de formation principal],SitesFormations[Mail pour assiduité],"")</f>
        <v>cfa-ensuplr-upvd@umontpellier.fr</v>
      </c>
      <c r="G513" t="s">
        <v>140</v>
      </c>
      <c r="H513" t="str">
        <f>_xlfn.TEXTJOIN(" ",TRUE,
'Fiche formation'!$C$18,
_xlfn.SWITCH('Fiche formation'!$C$18,"DNO","2A","DE AUDIO","3A",
_xlfn.SWITCH('Fiche formation'!$C$15,"DEUST","2A","DSCG","2A","MASTER","2A","BUT","3A","DCG","3A","LG","3A","LP","3A","INGE","3A",""))
)</f>
        <v>M CHPS 2A</v>
      </c>
    </row>
    <row r="514" spans="1:8" x14ac:dyDescent="0.3">
      <c r="A514" s="1">
        <f t="shared" si="31"/>
        <v>46491</v>
      </c>
      <c r="B514" t="str">
        <f t="shared" si="28"/>
        <v>08:00</v>
      </c>
      <c r="C514" t="str">
        <f t="shared" si="29"/>
        <v>12:00</v>
      </c>
      <c r="D514" s="12" t="str" cm="1">
        <f t="array" ref="D514">_xlfn.LET(
    _xlpm.d, A514,
    _xlpm.debut, DATE(2026,8,1),
    _xlpm.m, DATEDIF(_xlpm.debut, _xlpm.d, "m"),
    _xlpm.col, 1 + _xlpm.m*3,
    _xlpm.dates, INDEX('Calendrier 2026-2027'!$C$13:$BC$43,,_xlpm.col),
    _xlpm.titres, INDEX('Calendrier 2026-2027'!$D$13:$BD$43,,_xlpm.col),
    _xlpm.r, _xlfn.XLOOKUP(_xlpm.d, _xlpm.dates, _xlpm.titres),
    IF(_xlpm.r=0,"",_xlpm.r)
)</f>
        <v>Entreprise</v>
      </c>
      <c r="E514">
        <f t="shared" si="30"/>
        <v>0</v>
      </c>
      <c r="F514" t="str">
        <f>_xlfn.XLOOKUP('Fiche formation'!$C$8,SitesFormations[Site de formation principal],SitesFormations[Mail pour assiduité],"")</f>
        <v>cfa-ensuplr-upvd@umontpellier.fr</v>
      </c>
      <c r="G514" t="s">
        <v>140</v>
      </c>
      <c r="H514" t="str">
        <f>_xlfn.TEXTJOIN(" ",TRUE,
'Fiche formation'!$C$18,
_xlfn.SWITCH('Fiche formation'!$C$18,"DNO","2A","DE AUDIO","3A",
_xlfn.SWITCH('Fiche formation'!$C$15,"DEUST","2A","DSCG","2A","MASTER","2A","BUT","3A","DCG","3A","LG","3A","LP","3A","INGE","3A",""))
)</f>
        <v>M CHPS 2A</v>
      </c>
    </row>
    <row r="515" spans="1:8" x14ac:dyDescent="0.3">
      <c r="A515" s="1">
        <f t="shared" si="31"/>
        <v>46491</v>
      </c>
      <c r="B515" t="str">
        <f t="shared" ref="B515:B578" si="32">IF(D515="","",IF($A515=$A514,"14:00","08:00"))</f>
        <v>14:00</v>
      </c>
      <c r="C515" t="str">
        <f t="shared" ref="C515:C578" si="33">IF(D515="","",IF($A515=$A514,"17:00","12:00"))</f>
        <v>17:00</v>
      </c>
      <c r="D515" s="12" t="str" cm="1">
        <f t="array" ref="D515">_xlfn.LET(
    _xlpm.d, A515,
    _xlpm.debut, DATE(2026,8,1),
    _xlpm.m, DATEDIF(_xlpm.debut, _xlpm.d, "m"),
    _xlpm.col, 1 + _xlpm.m*3,
    _xlpm.dates, INDEX('Calendrier 2026-2027'!$C$13:$BC$43,,_xlpm.col),
    _xlpm.titres, INDEX('Calendrier 2026-2027'!$D$13:$BD$43,,_xlpm.col),
    _xlpm.r, _xlfn.XLOOKUP(_xlpm.d, _xlpm.dates, _xlpm.titres),
    IF(_xlpm.r=0,"",_xlpm.r)
)</f>
        <v>Entreprise</v>
      </c>
      <c r="E515">
        <f t="shared" ref="E515:E578" si="34">IF(D515="","",IF(OR(D515="Entreprise",D515="Révisions (Etp)"),0,1))</f>
        <v>0</v>
      </c>
      <c r="F515" t="str">
        <f>_xlfn.XLOOKUP('Fiche formation'!$C$8,SitesFormations[Site de formation principal],SitesFormations[Mail pour assiduité],"")</f>
        <v>cfa-ensuplr-upvd@umontpellier.fr</v>
      </c>
      <c r="G515" t="s">
        <v>140</v>
      </c>
      <c r="H515" t="str">
        <f>_xlfn.TEXTJOIN(" ",TRUE,
'Fiche formation'!$C$18,
_xlfn.SWITCH('Fiche formation'!$C$18,"DNO","2A","DE AUDIO","3A",
_xlfn.SWITCH('Fiche formation'!$C$15,"DEUST","2A","DSCG","2A","MASTER","2A","BUT","3A","DCG","3A","LG","3A","LP","3A","INGE","3A",""))
)</f>
        <v>M CHPS 2A</v>
      </c>
    </row>
    <row r="516" spans="1:8" x14ac:dyDescent="0.3">
      <c r="A516" s="1">
        <f t="shared" ref="A516:A579" si="35">IF(A515=A514,A515+1,A515)</f>
        <v>46492</v>
      </c>
      <c r="B516" t="str">
        <f t="shared" si="32"/>
        <v>08:00</v>
      </c>
      <c r="C516" t="str">
        <f t="shared" si="33"/>
        <v>12:00</v>
      </c>
      <c r="D516" s="12" t="str" cm="1">
        <f t="array" ref="D516">_xlfn.LET(
    _xlpm.d, A516,
    _xlpm.debut, DATE(2026,8,1),
    _xlpm.m, DATEDIF(_xlpm.debut, _xlpm.d, "m"),
    _xlpm.col, 1 + _xlpm.m*3,
    _xlpm.dates, INDEX('Calendrier 2026-2027'!$C$13:$BC$43,,_xlpm.col),
    _xlpm.titres, INDEX('Calendrier 2026-2027'!$D$13:$BD$43,,_xlpm.col),
    _xlpm.r, _xlfn.XLOOKUP(_xlpm.d, _xlpm.dates, _xlpm.titres),
    IF(_xlpm.r=0,"",_xlpm.r)
)</f>
        <v>Entreprise</v>
      </c>
      <c r="E516">
        <f t="shared" si="34"/>
        <v>0</v>
      </c>
      <c r="F516" t="str">
        <f>_xlfn.XLOOKUP('Fiche formation'!$C$8,SitesFormations[Site de formation principal],SitesFormations[Mail pour assiduité],"")</f>
        <v>cfa-ensuplr-upvd@umontpellier.fr</v>
      </c>
      <c r="G516" t="s">
        <v>140</v>
      </c>
      <c r="H516" t="str">
        <f>_xlfn.TEXTJOIN(" ",TRUE,
'Fiche formation'!$C$18,
_xlfn.SWITCH('Fiche formation'!$C$18,"DNO","2A","DE AUDIO","3A",
_xlfn.SWITCH('Fiche formation'!$C$15,"DEUST","2A","DSCG","2A","MASTER","2A","BUT","3A","DCG","3A","LG","3A","LP","3A","INGE","3A",""))
)</f>
        <v>M CHPS 2A</v>
      </c>
    </row>
    <row r="517" spans="1:8" x14ac:dyDescent="0.3">
      <c r="A517" s="1">
        <f t="shared" si="35"/>
        <v>46492</v>
      </c>
      <c r="B517" t="str">
        <f t="shared" si="32"/>
        <v>14:00</v>
      </c>
      <c r="C517" t="str">
        <f t="shared" si="33"/>
        <v>17:00</v>
      </c>
      <c r="D517" s="12" t="str" cm="1">
        <f t="array" ref="D517">_xlfn.LET(
    _xlpm.d, A517,
    _xlpm.debut, DATE(2026,8,1),
    _xlpm.m, DATEDIF(_xlpm.debut, _xlpm.d, "m"),
    _xlpm.col, 1 + _xlpm.m*3,
    _xlpm.dates, INDEX('Calendrier 2026-2027'!$C$13:$BC$43,,_xlpm.col),
    _xlpm.titres, INDEX('Calendrier 2026-2027'!$D$13:$BD$43,,_xlpm.col),
    _xlpm.r, _xlfn.XLOOKUP(_xlpm.d, _xlpm.dates, _xlpm.titres),
    IF(_xlpm.r=0,"",_xlpm.r)
)</f>
        <v>Entreprise</v>
      </c>
      <c r="E517">
        <f t="shared" si="34"/>
        <v>0</v>
      </c>
      <c r="F517" t="str">
        <f>_xlfn.XLOOKUP('Fiche formation'!$C$8,SitesFormations[Site de formation principal],SitesFormations[Mail pour assiduité],"")</f>
        <v>cfa-ensuplr-upvd@umontpellier.fr</v>
      </c>
      <c r="G517" t="s">
        <v>140</v>
      </c>
      <c r="H517" t="str">
        <f>_xlfn.TEXTJOIN(" ",TRUE,
'Fiche formation'!$C$18,
_xlfn.SWITCH('Fiche formation'!$C$18,"DNO","2A","DE AUDIO","3A",
_xlfn.SWITCH('Fiche formation'!$C$15,"DEUST","2A","DSCG","2A","MASTER","2A","BUT","3A","DCG","3A","LG","3A","LP","3A","INGE","3A",""))
)</f>
        <v>M CHPS 2A</v>
      </c>
    </row>
    <row r="518" spans="1:8" x14ac:dyDescent="0.3">
      <c r="A518" s="1">
        <f t="shared" si="35"/>
        <v>46493</v>
      </c>
      <c r="B518" t="str">
        <f t="shared" si="32"/>
        <v>08:00</v>
      </c>
      <c r="C518" t="str">
        <f t="shared" si="33"/>
        <v>12:00</v>
      </c>
      <c r="D518" s="12" t="str" cm="1">
        <f t="array" ref="D518">_xlfn.LET(
    _xlpm.d, A518,
    _xlpm.debut, DATE(2026,8,1),
    _xlpm.m, DATEDIF(_xlpm.debut, _xlpm.d, "m"),
    _xlpm.col, 1 + _xlpm.m*3,
    _xlpm.dates, INDEX('Calendrier 2026-2027'!$C$13:$BC$43,,_xlpm.col),
    _xlpm.titres, INDEX('Calendrier 2026-2027'!$D$13:$BD$43,,_xlpm.col),
    _xlpm.r, _xlfn.XLOOKUP(_xlpm.d, _xlpm.dates, _xlpm.titres),
    IF(_xlpm.r=0,"",_xlpm.r)
)</f>
        <v>Entreprise</v>
      </c>
      <c r="E518">
        <f t="shared" si="34"/>
        <v>0</v>
      </c>
      <c r="F518" t="str">
        <f>_xlfn.XLOOKUP('Fiche formation'!$C$8,SitesFormations[Site de formation principal],SitesFormations[Mail pour assiduité],"")</f>
        <v>cfa-ensuplr-upvd@umontpellier.fr</v>
      </c>
      <c r="G518" t="s">
        <v>140</v>
      </c>
      <c r="H518" t="str">
        <f>_xlfn.TEXTJOIN(" ",TRUE,
'Fiche formation'!$C$18,
_xlfn.SWITCH('Fiche formation'!$C$18,"DNO","2A","DE AUDIO","3A",
_xlfn.SWITCH('Fiche formation'!$C$15,"DEUST","2A","DSCG","2A","MASTER","2A","BUT","3A","DCG","3A","LG","3A","LP","3A","INGE","3A",""))
)</f>
        <v>M CHPS 2A</v>
      </c>
    </row>
    <row r="519" spans="1:8" x14ac:dyDescent="0.3">
      <c r="A519" s="1">
        <f t="shared" si="35"/>
        <v>46493</v>
      </c>
      <c r="B519" t="str">
        <f t="shared" si="32"/>
        <v>14:00</v>
      </c>
      <c r="C519" t="str">
        <f t="shared" si="33"/>
        <v>17:00</v>
      </c>
      <c r="D519" s="12" t="str" cm="1">
        <f t="array" ref="D519">_xlfn.LET(
    _xlpm.d, A519,
    _xlpm.debut, DATE(2026,8,1),
    _xlpm.m, DATEDIF(_xlpm.debut, _xlpm.d, "m"),
    _xlpm.col, 1 + _xlpm.m*3,
    _xlpm.dates, INDEX('Calendrier 2026-2027'!$C$13:$BC$43,,_xlpm.col),
    _xlpm.titres, INDEX('Calendrier 2026-2027'!$D$13:$BD$43,,_xlpm.col),
    _xlpm.r, _xlfn.XLOOKUP(_xlpm.d, _xlpm.dates, _xlpm.titres),
    IF(_xlpm.r=0,"",_xlpm.r)
)</f>
        <v>Entreprise</v>
      </c>
      <c r="E519">
        <f t="shared" si="34"/>
        <v>0</v>
      </c>
      <c r="F519" t="str">
        <f>_xlfn.XLOOKUP('Fiche formation'!$C$8,SitesFormations[Site de formation principal],SitesFormations[Mail pour assiduité],"")</f>
        <v>cfa-ensuplr-upvd@umontpellier.fr</v>
      </c>
      <c r="G519" t="s">
        <v>140</v>
      </c>
      <c r="H519" t="str">
        <f>_xlfn.TEXTJOIN(" ",TRUE,
'Fiche formation'!$C$18,
_xlfn.SWITCH('Fiche formation'!$C$18,"DNO","2A","DE AUDIO","3A",
_xlfn.SWITCH('Fiche formation'!$C$15,"DEUST","2A","DSCG","2A","MASTER","2A","BUT","3A","DCG","3A","LG","3A","LP","3A","INGE","3A",""))
)</f>
        <v>M CHPS 2A</v>
      </c>
    </row>
    <row r="520" spans="1:8" x14ac:dyDescent="0.3">
      <c r="A520" s="1">
        <f t="shared" si="35"/>
        <v>46494</v>
      </c>
      <c r="B520" t="str">
        <f t="shared" si="32"/>
        <v/>
      </c>
      <c r="C520" t="str">
        <f t="shared" si="33"/>
        <v/>
      </c>
      <c r="D520" s="12" t="str" cm="1">
        <f t="array" ref="D520">_xlfn.LET(
    _xlpm.d, A520,
    _xlpm.debut, DATE(2026,8,1),
    _xlpm.m, DATEDIF(_xlpm.debut, _xlpm.d, "m"),
    _xlpm.col, 1 + _xlpm.m*3,
    _xlpm.dates, INDEX('Calendrier 2026-2027'!$C$13:$BC$43,,_xlpm.col),
    _xlpm.titres, INDEX('Calendrier 2026-2027'!$D$13:$BD$43,,_xlpm.col),
    _xlpm.r, _xlfn.XLOOKUP(_xlpm.d, _xlpm.dates, _xlpm.titres),
    IF(_xlpm.r=0,"",_xlpm.r)
)</f>
        <v/>
      </c>
      <c r="E520" t="str">
        <f t="shared" si="34"/>
        <v/>
      </c>
      <c r="F520" t="str">
        <f>_xlfn.XLOOKUP('Fiche formation'!$C$8,SitesFormations[Site de formation principal],SitesFormations[Mail pour assiduité],"")</f>
        <v>cfa-ensuplr-upvd@umontpellier.fr</v>
      </c>
      <c r="G520" t="s">
        <v>140</v>
      </c>
      <c r="H520" t="str">
        <f>_xlfn.TEXTJOIN(" ",TRUE,
'Fiche formation'!$C$18,
_xlfn.SWITCH('Fiche formation'!$C$18,"DNO","2A","DE AUDIO","3A",
_xlfn.SWITCH('Fiche formation'!$C$15,"DEUST","2A","DSCG","2A","MASTER","2A","BUT","3A","DCG","3A","LG","3A","LP","3A","INGE","3A",""))
)</f>
        <v>M CHPS 2A</v>
      </c>
    </row>
    <row r="521" spans="1:8" x14ac:dyDescent="0.3">
      <c r="A521" s="1">
        <f t="shared" si="35"/>
        <v>46494</v>
      </c>
      <c r="B521" t="str">
        <f t="shared" si="32"/>
        <v/>
      </c>
      <c r="C521" t="str">
        <f t="shared" si="33"/>
        <v/>
      </c>
      <c r="D521" s="12" t="str" cm="1">
        <f t="array" ref="D521">_xlfn.LET(
    _xlpm.d, A521,
    _xlpm.debut, DATE(2026,8,1),
    _xlpm.m, DATEDIF(_xlpm.debut, _xlpm.d, "m"),
    _xlpm.col, 1 + _xlpm.m*3,
    _xlpm.dates, INDEX('Calendrier 2026-2027'!$C$13:$BC$43,,_xlpm.col),
    _xlpm.titres, INDEX('Calendrier 2026-2027'!$D$13:$BD$43,,_xlpm.col),
    _xlpm.r, _xlfn.XLOOKUP(_xlpm.d, _xlpm.dates, _xlpm.titres),
    IF(_xlpm.r=0,"",_xlpm.r)
)</f>
        <v/>
      </c>
      <c r="E521" t="str">
        <f t="shared" si="34"/>
        <v/>
      </c>
      <c r="F521" t="str">
        <f>_xlfn.XLOOKUP('Fiche formation'!$C$8,SitesFormations[Site de formation principal],SitesFormations[Mail pour assiduité],"")</f>
        <v>cfa-ensuplr-upvd@umontpellier.fr</v>
      </c>
      <c r="G521" t="s">
        <v>140</v>
      </c>
      <c r="H521" t="str">
        <f>_xlfn.TEXTJOIN(" ",TRUE,
'Fiche formation'!$C$18,
_xlfn.SWITCH('Fiche formation'!$C$18,"DNO","2A","DE AUDIO","3A",
_xlfn.SWITCH('Fiche formation'!$C$15,"DEUST","2A","DSCG","2A","MASTER","2A","BUT","3A","DCG","3A","LG","3A","LP","3A","INGE","3A",""))
)</f>
        <v>M CHPS 2A</v>
      </c>
    </row>
    <row r="522" spans="1:8" x14ac:dyDescent="0.3">
      <c r="A522" s="1">
        <f t="shared" si="35"/>
        <v>46495</v>
      </c>
      <c r="B522" t="str">
        <f t="shared" si="32"/>
        <v/>
      </c>
      <c r="C522" t="str">
        <f t="shared" si="33"/>
        <v/>
      </c>
      <c r="D522" s="12" t="str" cm="1">
        <f t="array" ref="D522">_xlfn.LET(
    _xlpm.d, A522,
    _xlpm.debut, DATE(2026,8,1),
    _xlpm.m, DATEDIF(_xlpm.debut, _xlpm.d, "m"),
    _xlpm.col, 1 + _xlpm.m*3,
    _xlpm.dates, INDEX('Calendrier 2026-2027'!$C$13:$BC$43,,_xlpm.col),
    _xlpm.titres, INDEX('Calendrier 2026-2027'!$D$13:$BD$43,,_xlpm.col),
    _xlpm.r, _xlfn.XLOOKUP(_xlpm.d, _xlpm.dates, _xlpm.titres),
    IF(_xlpm.r=0,"",_xlpm.r)
)</f>
        <v/>
      </c>
      <c r="E522" t="str">
        <f t="shared" si="34"/>
        <v/>
      </c>
      <c r="F522" t="str">
        <f>_xlfn.XLOOKUP('Fiche formation'!$C$8,SitesFormations[Site de formation principal],SitesFormations[Mail pour assiduité],"")</f>
        <v>cfa-ensuplr-upvd@umontpellier.fr</v>
      </c>
      <c r="G522" t="s">
        <v>140</v>
      </c>
      <c r="H522" t="str">
        <f>_xlfn.TEXTJOIN(" ",TRUE,
'Fiche formation'!$C$18,
_xlfn.SWITCH('Fiche formation'!$C$18,"DNO","2A","DE AUDIO","3A",
_xlfn.SWITCH('Fiche formation'!$C$15,"DEUST","2A","DSCG","2A","MASTER","2A","BUT","3A","DCG","3A","LG","3A","LP","3A","INGE","3A",""))
)</f>
        <v>M CHPS 2A</v>
      </c>
    </row>
    <row r="523" spans="1:8" x14ac:dyDescent="0.3">
      <c r="A523" s="1">
        <f t="shared" si="35"/>
        <v>46495</v>
      </c>
      <c r="B523" t="str">
        <f t="shared" si="32"/>
        <v/>
      </c>
      <c r="C523" t="str">
        <f t="shared" si="33"/>
        <v/>
      </c>
      <c r="D523" s="12" t="str" cm="1">
        <f t="array" ref="D523">_xlfn.LET(
    _xlpm.d, A523,
    _xlpm.debut, DATE(2026,8,1),
    _xlpm.m, DATEDIF(_xlpm.debut, _xlpm.d, "m"),
    _xlpm.col, 1 + _xlpm.m*3,
    _xlpm.dates, INDEX('Calendrier 2026-2027'!$C$13:$BC$43,,_xlpm.col),
    _xlpm.titres, INDEX('Calendrier 2026-2027'!$D$13:$BD$43,,_xlpm.col),
    _xlpm.r, _xlfn.XLOOKUP(_xlpm.d, _xlpm.dates, _xlpm.titres),
    IF(_xlpm.r=0,"",_xlpm.r)
)</f>
        <v/>
      </c>
      <c r="E523" t="str">
        <f t="shared" si="34"/>
        <v/>
      </c>
      <c r="F523" t="str">
        <f>_xlfn.XLOOKUP('Fiche formation'!$C$8,SitesFormations[Site de formation principal],SitesFormations[Mail pour assiduité],"")</f>
        <v>cfa-ensuplr-upvd@umontpellier.fr</v>
      </c>
      <c r="G523" t="s">
        <v>140</v>
      </c>
      <c r="H523" t="str">
        <f>_xlfn.TEXTJOIN(" ",TRUE,
'Fiche formation'!$C$18,
_xlfn.SWITCH('Fiche formation'!$C$18,"DNO","2A","DE AUDIO","3A",
_xlfn.SWITCH('Fiche formation'!$C$15,"DEUST","2A","DSCG","2A","MASTER","2A","BUT","3A","DCG","3A","LG","3A","LP","3A","INGE","3A",""))
)</f>
        <v>M CHPS 2A</v>
      </c>
    </row>
    <row r="524" spans="1:8" x14ac:dyDescent="0.3">
      <c r="A524" s="1">
        <f t="shared" si="35"/>
        <v>46496</v>
      </c>
      <c r="B524" t="str">
        <f t="shared" si="32"/>
        <v>08:00</v>
      </c>
      <c r="C524" t="str">
        <f t="shared" si="33"/>
        <v>12:00</v>
      </c>
      <c r="D524" s="12" t="str" cm="1">
        <f t="array" ref="D524">_xlfn.LET(
    _xlpm.d, A524,
    _xlpm.debut, DATE(2026,8,1),
    _xlpm.m, DATEDIF(_xlpm.debut, _xlpm.d, "m"),
    _xlpm.col, 1 + _xlpm.m*3,
    _xlpm.dates, INDEX('Calendrier 2026-2027'!$C$13:$BC$43,,_xlpm.col),
    _xlpm.titres, INDEX('Calendrier 2026-2027'!$D$13:$BD$43,,_xlpm.col),
    _xlpm.r, _xlfn.XLOOKUP(_xlpm.d, _xlpm.dates, _xlpm.titres),
    IF(_xlpm.r=0,"",_xlpm.r)
)</f>
        <v>Entreprise</v>
      </c>
      <c r="E524">
        <f t="shared" si="34"/>
        <v>0</v>
      </c>
      <c r="F524" t="str">
        <f>_xlfn.XLOOKUP('Fiche formation'!$C$8,SitesFormations[Site de formation principal],SitesFormations[Mail pour assiduité],"")</f>
        <v>cfa-ensuplr-upvd@umontpellier.fr</v>
      </c>
      <c r="G524" t="s">
        <v>140</v>
      </c>
      <c r="H524" t="str">
        <f>_xlfn.TEXTJOIN(" ",TRUE,
'Fiche formation'!$C$18,
_xlfn.SWITCH('Fiche formation'!$C$18,"DNO","2A","DE AUDIO","3A",
_xlfn.SWITCH('Fiche formation'!$C$15,"DEUST","2A","DSCG","2A","MASTER","2A","BUT","3A","DCG","3A","LG","3A","LP","3A","INGE","3A",""))
)</f>
        <v>M CHPS 2A</v>
      </c>
    </row>
    <row r="525" spans="1:8" x14ac:dyDescent="0.3">
      <c r="A525" s="1">
        <f t="shared" si="35"/>
        <v>46496</v>
      </c>
      <c r="B525" t="str">
        <f t="shared" si="32"/>
        <v>14:00</v>
      </c>
      <c r="C525" t="str">
        <f t="shared" si="33"/>
        <v>17:00</v>
      </c>
      <c r="D525" s="12" t="str" cm="1">
        <f t="array" ref="D525">_xlfn.LET(
    _xlpm.d, A525,
    _xlpm.debut, DATE(2026,8,1),
    _xlpm.m, DATEDIF(_xlpm.debut, _xlpm.d, "m"),
    _xlpm.col, 1 + _xlpm.m*3,
    _xlpm.dates, INDEX('Calendrier 2026-2027'!$C$13:$BC$43,,_xlpm.col),
    _xlpm.titres, INDEX('Calendrier 2026-2027'!$D$13:$BD$43,,_xlpm.col),
    _xlpm.r, _xlfn.XLOOKUP(_xlpm.d, _xlpm.dates, _xlpm.titres),
    IF(_xlpm.r=0,"",_xlpm.r)
)</f>
        <v>Entreprise</v>
      </c>
      <c r="E525">
        <f t="shared" si="34"/>
        <v>0</v>
      </c>
      <c r="F525" t="str">
        <f>_xlfn.XLOOKUP('Fiche formation'!$C$8,SitesFormations[Site de formation principal],SitesFormations[Mail pour assiduité],"")</f>
        <v>cfa-ensuplr-upvd@umontpellier.fr</v>
      </c>
      <c r="G525" t="s">
        <v>140</v>
      </c>
      <c r="H525" t="str">
        <f>_xlfn.TEXTJOIN(" ",TRUE,
'Fiche formation'!$C$18,
_xlfn.SWITCH('Fiche formation'!$C$18,"DNO","2A","DE AUDIO","3A",
_xlfn.SWITCH('Fiche formation'!$C$15,"DEUST","2A","DSCG","2A","MASTER","2A","BUT","3A","DCG","3A","LG","3A","LP","3A","INGE","3A",""))
)</f>
        <v>M CHPS 2A</v>
      </c>
    </row>
    <row r="526" spans="1:8" x14ac:dyDescent="0.3">
      <c r="A526" s="1">
        <f t="shared" si="35"/>
        <v>46497</v>
      </c>
      <c r="B526" t="str">
        <f t="shared" si="32"/>
        <v>08:00</v>
      </c>
      <c r="C526" t="str">
        <f t="shared" si="33"/>
        <v>12:00</v>
      </c>
      <c r="D526" s="12" t="str" cm="1">
        <f t="array" ref="D526">_xlfn.LET(
    _xlpm.d, A526,
    _xlpm.debut, DATE(2026,8,1),
    _xlpm.m, DATEDIF(_xlpm.debut, _xlpm.d, "m"),
    _xlpm.col, 1 + _xlpm.m*3,
    _xlpm.dates, INDEX('Calendrier 2026-2027'!$C$13:$BC$43,,_xlpm.col),
    _xlpm.titres, INDEX('Calendrier 2026-2027'!$D$13:$BD$43,,_xlpm.col),
    _xlpm.r, _xlfn.XLOOKUP(_xlpm.d, _xlpm.dates, _xlpm.titres),
    IF(_xlpm.r=0,"",_xlpm.r)
)</f>
        <v>Entreprise</v>
      </c>
      <c r="E526">
        <f t="shared" si="34"/>
        <v>0</v>
      </c>
      <c r="F526" t="str">
        <f>_xlfn.XLOOKUP('Fiche formation'!$C$8,SitesFormations[Site de formation principal],SitesFormations[Mail pour assiduité],"")</f>
        <v>cfa-ensuplr-upvd@umontpellier.fr</v>
      </c>
      <c r="G526" t="s">
        <v>140</v>
      </c>
      <c r="H526" t="str">
        <f>_xlfn.TEXTJOIN(" ",TRUE,
'Fiche formation'!$C$18,
_xlfn.SWITCH('Fiche formation'!$C$18,"DNO","2A","DE AUDIO","3A",
_xlfn.SWITCH('Fiche formation'!$C$15,"DEUST","2A","DSCG","2A","MASTER","2A","BUT","3A","DCG","3A","LG","3A","LP","3A","INGE","3A",""))
)</f>
        <v>M CHPS 2A</v>
      </c>
    </row>
    <row r="527" spans="1:8" x14ac:dyDescent="0.3">
      <c r="A527" s="1">
        <f t="shared" si="35"/>
        <v>46497</v>
      </c>
      <c r="B527" t="str">
        <f t="shared" si="32"/>
        <v>14:00</v>
      </c>
      <c r="C527" t="str">
        <f t="shared" si="33"/>
        <v>17:00</v>
      </c>
      <c r="D527" s="12" t="str" cm="1">
        <f t="array" ref="D527">_xlfn.LET(
    _xlpm.d, A527,
    _xlpm.debut, DATE(2026,8,1),
    _xlpm.m, DATEDIF(_xlpm.debut, _xlpm.d, "m"),
    _xlpm.col, 1 + _xlpm.m*3,
    _xlpm.dates, INDEX('Calendrier 2026-2027'!$C$13:$BC$43,,_xlpm.col),
    _xlpm.titres, INDEX('Calendrier 2026-2027'!$D$13:$BD$43,,_xlpm.col),
    _xlpm.r, _xlfn.XLOOKUP(_xlpm.d, _xlpm.dates, _xlpm.titres),
    IF(_xlpm.r=0,"",_xlpm.r)
)</f>
        <v>Entreprise</v>
      </c>
      <c r="E527">
        <f t="shared" si="34"/>
        <v>0</v>
      </c>
      <c r="F527" t="str">
        <f>_xlfn.XLOOKUP('Fiche formation'!$C$8,SitesFormations[Site de formation principal],SitesFormations[Mail pour assiduité],"")</f>
        <v>cfa-ensuplr-upvd@umontpellier.fr</v>
      </c>
      <c r="G527" t="s">
        <v>140</v>
      </c>
      <c r="H527" t="str">
        <f>_xlfn.TEXTJOIN(" ",TRUE,
'Fiche formation'!$C$18,
_xlfn.SWITCH('Fiche formation'!$C$18,"DNO","2A","DE AUDIO","3A",
_xlfn.SWITCH('Fiche formation'!$C$15,"DEUST","2A","DSCG","2A","MASTER","2A","BUT","3A","DCG","3A","LG","3A","LP","3A","INGE","3A",""))
)</f>
        <v>M CHPS 2A</v>
      </c>
    </row>
    <row r="528" spans="1:8" x14ac:dyDescent="0.3">
      <c r="A528" s="1">
        <f t="shared" si="35"/>
        <v>46498</v>
      </c>
      <c r="B528" t="str">
        <f t="shared" si="32"/>
        <v>08:00</v>
      </c>
      <c r="C528" t="str">
        <f t="shared" si="33"/>
        <v>12:00</v>
      </c>
      <c r="D528" s="12" t="str" cm="1">
        <f t="array" ref="D528">_xlfn.LET(
    _xlpm.d, A528,
    _xlpm.debut, DATE(2026,8,1),
    _xlpm.m, DATEDIF(_xlpm.debut, _xlpm.d, "m"),
    _xlpm.col, 1 + _xlpm.m*3,
    _xlpm.dates, INDEX('Calendrier 2026-2027'!$C$13:$BC$43,,_xlpm.col),
    _xlpm.titres, INDEX('Calendrier 2026-2027'!$D$13:$BD$43,,_xlpm.col),
    _xlpm.r, _xlfn.XLOOKUP(_xlpm.d, _xlpm.dates, _xlpm.titres),
    IF(_xlpm.r=0,"",_xlpm.r)
)</f>
        <v>Entreprise</v>
      </c>
      <c r="E528">
        <f t="shared" si="34"/>
        <v>0</v>
      </c>
      <c r="F528" t="str">
        <f>_xlfn.XLOOKUP('Fiche formation'!$C$8,SitesFormations[Site de formation principal],SitesFormations[Mail pour assiduité],"")</f>
        <v>cfa-ensuplr-upvd@umontpellier.fr</v>
      </c>
      <c r="G528" t="s">
        <v>140</v>
      </c>
      <c r="H528" t="str">
        <f>_xlfn.TEXTJOIN(" ",TRUE,
'Fiche formation'!$C$18,
_xlfn.SWITCH('Fiche formation'!$C$18,"DNO","2A","DE AUDIO","3A",
_xlfn.SWITCH('Fiche formation'!$C$15,"DEUST","2A","DSCG","2A","MASTER","2A","BUT","3A","DCG","3A","LG","3A","LP","3A","INGE","3A",""))
)</f>
        <v>M CHPS 2A</v>
      </c>
    </row>
    <row r="529" spans="1:8" x14ac:dyDescent="0.3">
      <c r="A529" s="1">
        <f t="shared" si="35"/>
        <v>46498</v>
      </c>
      <c r="B529" t="str">
        <f t="shared" si="32"/>
        <v>14:00</v>
      </c>
      <c r="C529" t="str">
        <f t="shared" si="33"/>
        <v>17:00</v>
      </c>
      <c r="D529" s="12" t="str" cm="1">
        <f t="array" ref="D529">_xlfn.LET(
    _xlpm.d, A529,
    _xlpm.debut, DATE(2026,8,1),
    _xlpm.m, DATEDIF(_xlpm.debut, _xlpm.d, "m"),
    _xlpm.col, 1 + _xlpm.m*3,
    _xlpm.dates, INDEX('Calendrier 2026-2027'!$C$13:$BC$43,,_xlpm.col),
    _xlpm.titres, INDEX('Calendrier 2026-2027'!$D$13:$BD$43,,_xlpm.col),
    _xlpm.r, _xlfn.XLOOKUP(_xlpm.d, _xlpm.dates, _xlpm.titres),
    IF(_xlpm.r=0,"",_xlpm.r)
)</f>
        <v>Entreprise</v>
      </c>
      <c r="E529">
        <f t="shared" si="34"/>
        <v>0</v>
      </c>
      <c r="F529" t="str">
        <f>_xlfn.XLOOKUP('Fiche formation'!$C$8,SitesFormations[Site de formation principal],SitesFormations[Mail pour assiduité],"")</f>
        <v>cfa-ensuplr-upvd@umontpellier.fr</v>
      </c>
      <c r="G529" t="s">
        <v>140</v>
      </c>
      <c r="H529" t="str">
        <f>_xlfn.TEXTJOIN(" ",TRUE,
'Fiche formation'!$C$18,
_xlfn.SWITCH('Fiche formation'!$C$18,"DNO","2A","DE AUDIO","3A",
_xlfn.SWITCH('Fiche formation'!$C$15,"DEUST","2A","DSCG","2A","MASTER","2A","BUT","3A","DCG","3A","LG","3A","LP","3A","INGE","3A",""))
)</f>
        <v>M CHPS 2A</v>
      </c>
    </row>
    <row r="530" spans="1:8" x14ac:dyDescent="0.3">
      <c r="A530" s="1">
        <f t="shared" si="35"/>
        <v>46499</v>
      </c>
      <c r="B530" t="str">
        <f t="shared" si="32"/>
        <v>08:00</v>
      </c>
      <c r="C530" t="str">
        <f t="shared" si="33"/>
        <v>12:00</v>
      </c>
      <c r="D530" s="12" t="str" cm="1">
        <f t="array" ref="D530">_xlfn.LET(
    _xlpm.d, A530,
    _xlpm.debut, DATE(2026,8,1),
    _xlpm.m, DATEDIF(_xlpm.debut, _xlpm.d, "m"),
    _xlpm.col, 1 + _xlpm.m*3,
    _xlpm.dates, INDEX('Calendrier 2026-2027'!$C$13:$BC$43,,_xlpm.col),
    _xlpm.titres, INDEX('Calendrier 2026-2027'!$D$13:$BD$43,,_xlpm.col),
    _xlpm.r, _xlfn.XLOOKUP(_xlpm.d, _xlpm.dates, _xlpm.titres),
    IF(_xlpm.r=0,"",_xlpm.r)
)</f>
        <v>Entreprise</v>
      </c>
      <c r="E530">
        <f t="shared" si="34"/>
        <v>0</v>
      </c>
      <c r="F530" t="str">
        <f>_xlfn.XLOOKUP('Fiche formation'!$C$8,SitesFormations[Site de formation principal],SitesFormations[Mail pour assiduité],"")</f>
        <v>cfa-ensuplr-upvd@umontpellier.fr</v>
      </c>
      <c r="G530" t="s">
        <v>140</v>
      </c>
      <c r="H530" t="str">
        <f>_xlfn.TEXTJOIN(" ",TRUE,
'Fiche formation'!$C$18,
_xlfn.SWITCH('Fiche formation'!$C$18,"DNO","2A","DE AUDIO","3A",
_xlfn.SWITCH('Fiche formation'!$C$15,"DEUST","2A","DSCG","2A","MASTER","2A","BUT","3A","DCG","3A","LG","3A","LP","3A","INGE","3A",""))
)</f>
        <v>M CHPS 2A</v>
      </c>
    </row>
    <row r="531" spans="1:8" x14ac:dyDescent="0.3">
      <c r="A531" s="1">
        <f t="shared" si="35"/>
        <v>46499</v>
      </c>
      <c r="B531" t="str">
        <f t="shared" si="32"/>
        <v>14:00</v>
      </c>
      <c r="C531" t="str">
        <f t="shared" si="33"/>
        <v>17:00</v>
      </c>
      <c r="D531" s="12" t="str" cm="1">
        <f t="array" ref="D531">_xlfn.LET(
    _xlpm.d, A531,
    _xlpm.debut, DATE(2026,8,1),
    _xlpm.m, DATEDIF(_xlpm.debut, _xlpm.d, "m"),
    _xlpm.col, 1 + _xlpm.m*3,
    _xlpm.dates, INDEX('Calendrier 2026-2027'!$C$13:$BC$43,,_xlpm.col),
    _xlpm.titres, INDEX('Calendrier 2026-2027'!$D$13:$BD$43,,_xlpm.col),
    _xlpm.r, _xlfn.XLOOKUP(_xlpm.d, _xlpm.dates, _xlpm.titres),
    IF(_xlpm.r=0,"",_xlpm.r)
)</f>
        <v>Entreprise</v>
      </c>
      <c r="E531">
        <f t="shared" si="34"/>
        <v>0</v>
      </c>
      <c r="F531" t="str">
        <f>_xlfn.XLOOKUP('Fiche formation'!$C$8,SitesFormations[Site de formation principal],SitesFormations[Mail pour assiduité],"")</f>
        <v>cfa-ensuplr-upvd@umontpellier.fr</v>
      </c>
      <c r="G531" t="s">
        <v>140</v>
      </c>
      <c r="H531" t="str">
        <f>_xlfn.TEXTJOIN(" ",TRUE,
'Fiche formation'!$C$18,
_xlfn.SWITCH('Fiche formation'!$C$18,"DNO","2A","DE AUDIO","3A",
_xlfn.SWITCH('Fiche formation'!$C$15,"DEUST","2A","DSCG","2A","MASTER","2A","BUT","3A","DCG","3A","LG","3A","LP","3A","INGE","3A",""))
)</f>
        <v>M CHPS 2A</v>
      </c>
    </row>
    <row r="532" spans="1:8" x14ac:dyDescent="0.3">
      <c r="A532" s="1">
        <f t="shared" si="35"/>
        <v>46500</v>
      </c>
      <c r="B532" t="str">
        <f t="shared" si="32"/>
        <v>08:00</v>
      </c>
      <c r="C532" t="str">
        <f t="shared" si="33"/>
        <v>12:00</v>
      </c>
      <c r="D532" s="12" t="str" cm="1">
        <f t="array" ref="D532">_xlfn.LET(
    _xlpm.d, A532,
    _xlpm.debut, DATE(2026,8,1),
    _xlpm.m, DATEDIF(_xlpm.debut, _xlpm.d, "m"),
    _xlpm.col, 1 + _xlpm.m*3,
    _xlpm.dates, INDEX('Calendrier 2026-2027'!$C$13:$BC$43,,_xlpm.col),
    _xlpm.titres, INDEX('Calendrier 2026-2027'!$D$13:$BD$43,,_xlpm.col),
    _xlpm.r, _xlfn.XLOOKUP(_xlpm.d, _xlpm.dates, _xlpm.titres),
    IF(_xlpm.r=0,"",_xlpm.r)
)</f>
        <v>Entreprise</v>
      </c>
      <c r="E532">
        <f t="shared" si="34"/>
        <v>0</v>
      </c>
      <c r="F532" t="str">
        <f>_xlfn.XLOOKUP('Fiche formation'!$C$8,SitesFormations[Site de formation principal],SitesFormations[Mail pour assiduité],"")</f>
        <v>cfa-ensuplr-upvd@umontpellier.fr</v>
      </c>
      <c r="G532" t="s">
        <v>140</v>
      </c>
      <c r="H532" t="str">
        <f>_xlfn.TEXTJOIN(" ",TRUE,
'Fiche formation'!$C$18,
_xlfn.SWITCH('Fiche formation'!$C$18,"DNO","2A","DE AUDIO","3A",
_xlfn.SWITCH('Fiche formation'!$C$15,"DEUST","2A","DSCG","2A","MASTER","2A","BUT","3A","DCG","3A","LG","3A","LP","3A","INGE","3A",""))
)</f>
        <v>M CHPS 2A</v>
      </c>
    </row>
    <row r="533" spans="1:8" x14ac:dyDescent="0.3">
      <c r="A533" s="1">
        <f t="shared" si="35"/>
        <v>46500</v>
      </c>
      <c r="B533" t="str">
        <f t="shared" si="32"/>
        <v>14:00</v>
      </c>
      <c r="C533" t="str">
        <f t="shared" si="33"/>
        <v>17:00</v>
      </c>
      <c r="D533" s="12" t="str" cm="1">
        <f t="array" ref="D533">_xlfn.LET(
    _xlpm.d, A533,
    _xlpm.debut, DATE(2026,8,1),
    _xlpm.m, DATEDIF(_xlpm.debut, _xlpm.d, "m"),
    _xlpm.col, 1 + _xlpm.m*3,
    _xlpm.dates, INDEX('Calendrier 2026-2027'!$C$13:$BC$43,,_xlpm.col),
    _xlpm.titres, INDEX('Calendrier 2026-2027'!$D$13:$BD$43,,_xlpm.col),
    _xlpm.r, _xlfn.XLOOKUP(_xlpm.d, _xlpm.dates, _xlpm.titres),
    IF(_xlpm.r=0,"",_xlpm.r)
)</f>
        <v>Entreprise</v>
      </c>
      <c r="E533">
        <f t="shared" si="34"/>
        <v>0</v>
      </c>
      <c r="F533" t="str">
        <f>_xlfn.XLOOKUP('Fiche formation'!$C$8,SitesFormations[Site de formation principal],SitesFormations[Mail pour assiduité],"")</f>
        <v>cfa-ensuplr-upvd@umontpellier.fr</v>
      </c>
      <c r="G533" t="s">
        <v>140</v>
      </c>
      <c r="H533" t="str">
        <f>_xlfn.TEXTJOIN(" ",TRUE,
'Fiche formation'!$C$18,
_xlfn.SWITCH('Fiche formation'!$C$18,"DNO","2A","DE AUDIO","3A",
_xlfn.SWITCH('Fiche formation'!$C$15,"DEUST","2A","DSCG","2A","MASTER","2A","BUT","3A","DCG","3A","LG","3A","LP","3A","INGE","3A",""))
)</f>
        <v>M CHPS 2A</v>
      </c>
    </row>
    <row r="534" spans="1:8" x14ac:dyDescent="0.3">
      <c r="A534" s="1">
        <f t="shared" si="35"/>
        <v>46501</v>
      </c>
      <c r="B534" t="str">
        <f t="shared" si="32"/>
        <v/>
      </c>
      <c r="C534" t="str">
        <f t="shared" si="33"/>
        <v/>
      </c>
      <c r="D534" s="12" t="str" cm="1">
        <f t="array" ref="D534">_xlfn.LET(
    _xlpm.d, A534,
    _xlpm.debut, DATE(2026,8,1),
    _xlpm.m, DATEDIF(_xlpm.debut, _xlpm.d, "m"),
    _xlpm.col, 1 + _xlpm.m*3,
    _xlpm.dates, INDEX('Calendrier 2026-2027'!$C$13:$BC$43,,_xlpm.col),
    _xlpm.titres, INDEX('Calendrier 2026-2027'!$D$13:$BD$43,,_xlpm.col),
    _xlpm.r, _xlfn.XLOOKUP(_xlpm.d, _xlpm.dates, _xlpm.titres),
    IF(_xlpm.r=0,"",_xlpm.r)
)</f>
        <v/>
      </c>
      <c r="E534" t="str">
        <f t="shared" si="34"/>
        <v/>
      </c>
      <c r="F534" t="str">
        <f>_xlfn.XLOOKUP('Fiche formation'!$C$8,SitesFormations[Site de formation principal],SitesFormations[Mail pour assiduité],"")</f>
        <v>cfa-ensuplr-upvd@umontpellier.fr</v>
      </c>
      <c r="G534" t="s">
        <v>140</v>
      </c>
      <c r="H534" t="str">
        <f>_xlfn.TEXTJOIN(" ",TRUE,
'Fiche formation'!$C$18,
_xlfn.SWITCH('Fiche formation'!$C$18,"DNO","2A","DE AUDIO","3A",
_xlfn.SWITCH('Fiche formation'!$C$15,"DEUST","2A","DSCG","2A","MASTER","2A","BUT","3A","DCG","3A","LG","3A","LP","3A","INGE","3A",""))
)</f>
        <v>M CHPS 2A</v>
      </c>
    </row>
    <row r="535" spans="1:8" x14ac:dyDescent="0.3">
      <c r="A535" s="1">
        <f t="shared" si="35"/>
        <v>46501</v>
      </c>
      <c r="B535" t="str">
        <f t="shared" si="32"/>
        <v/>
      </c>
      <c r="C535" t="str">
        <f t="shared" si="33"/>
        <v/>
      </c>
      <c r="D535" s="12" t="str" cm="1">
        <f t="array" ref="D535">_xlfn.LET(
    _xlpm.d, A535,
    _xlpm.debut, DATE(2026,8,1),
    _xlpm.m, DATEDIF(_xlpm.debut, _xlpm.d, "m"),
    _xlpm.col, 1 + _xlpm.m*3,
    _xlpm.dates, INDEX('Calendrier 2026-2027'!$C$13:$BC$43,,_xlpm.col),
    _xlpm.titres, INDEX('Calendrier 2026-2027'!$D$13:$BD$43,,_xlpm.col),
    _xlpm.r, _xlfn.XLOOKUP(_xlpm.d, _xlpm.dates, _xlpm.titres),
    IF(_xlpm.r=0,"",_xlpm.r)
)</f>
        <v/>
      </c>
      <c r="E535" t="str">
        <f t="shared" si="34"/>
        <v/>
      </c>
      <c r="F535" t="str">
        <f>_xlfn.XLOOKUP('Fiche formation'!$C$8,SitesFormations[Site de formation principal],SitesFormations[Mail pour assiduité],"")</f>
        <v>cfa-ensuplr-upvd@umontpellier.fr</v>
      </c>
      <c r="G535" t="s">
        <v>140</v>
      </c>
      <c r="H535" t="str">
        <f>_xlfn.TEXTJOIN(" ",TRUE,
'Fiche formation'!$C$18,
_xlfn.SWITCH('Fiche formation'!$C$18,"DNO","2A","DE AUDIO","3A",
_xlfn.SWITCH('Fiche formation'!$C$15,"DEUST","2A","DSCG","2A","MASTER","2A","BUT","3A","DCG","3A","LG","3A","LP","3A","INGE","3A",""))
)</f>
        <v>M CHPS 2A</v>
      </c>
    </row>
    <row r="536" spans="1:8" x14ac:dyDescent="0.3">
      <c r="A536" s="1">
        <f t="shared" si="35"/>
        <v>46502</v>
      </c>
      <c r="B536" t="str">
        <f t="shared" si="32"/>
        <v/>
      </c>
      <c r="C536" t="str">
        <f t="shared" si="33"/>
        <v/>
      </c>
      <c r="D536" s="12" t="str" cm="1">
        <f t="array" ref="D536">_xlfn.LET(
    _xlpm.d, A536,
    _xlpm.debut, DATE(2026,8,1),
    _xlpm.m, DATEDIF(_xlpm.debut, _xlpm.d, "m"),
    _xlpm.col, 1 + _xlpm.m*3,
    _xlpm.dates, INDEX('Calendrier 2026-2027'!$C$13:$BC$43,,_xlpm.col),
    _xlpm.titres, INDEX('Calendrier 2026-2027'!$D$13:$BD$43,,_xlpm.col),
    _xlpm.r, _xlfn.XLOOKUP(_xlpm.d, _xlpm.dates, _xlpm.titres),
    IF(_xlpm.r=0,"",_xlpm.r)
)</f>
        <v/>
      </c>
      <c r="E536" t="str">
        <f t="shared" si="34"/>
        <v/>
      </c>
      <c r="F536" t="str">
        <f>_xlfn.XLOOKUP('Fiche formation'!$C$8,SitesFormations[Site de formation principal],SitesFormations[Mail pour assiduité],"")</f>
        <v>cfa-ensuplr-upvd@umontpellier.fr</v>
      </c>
      <c r="G536" t="s">
        <v>140</v>
      </c>
      <c r="H536" t="str">
        <f>_xlfn.TEXTJOIN(" ",TRUE,
'Fiche formation'!$C$18,
_xlfn.SWITCH('Fiche formation'!$C$18,"DNO","2A","DE AUDIO","3A",
_xlfn.SWITCH('Fiche formation'!$C$15,"DEUST","2A","DSCG","2A","MASTER","2A","BUT","3A","DCG","3A","LG","3A","LP","3A","INGE","3A",""))
)</f>
        <v>M CHPS 2A</v>
      </c>
    </row>
    <row r="537" spans="1:8" x14ac:dyDescent="0.3">
      <c r="A537" s="1">
        <f t="shared" si="35"/>
        <v>46502</v>
      </c>
      <c r="B537" t="str">
        <f t="shared" si="32"/>
        <v/>
      </c>
      <c r="C537" t="str">
        <f t="shared" si="33"/>
        <v/>
      </c>
      <c r="D537" s="12" t="str" cm="1">
        <f t="array" ref="D537">_xlfn.LET(
    _xlpm.d, A537,
    _xlpm.debut, DATE(2026,8,1),
    _xlpm.m, DATEDIF(_xlpm.debut, _xlpm.d, "m"),
    _xlpm.col, 1 + _xlpm.m*3,
    _xlpm.dates, INDEX('Calendrier 2026-2027'!$C$13:$BC$43,,_xlpm.col),
    _xlpm.titres, INDEX('Calendrier 2026-2027'!$D$13:$BD$43,,_xlpm.col),
    _xlpm.r, _xlfn.XLOOKUP(_xlpm.d, _xlpm.dates, _xlpm.titres),
    IF(_xlpm.r=0,"",_xlpm.r)
)</f>
        <v/>
      </c>
      <c r="E537" t="str">
        <f t="shared" si="34"/>
        <v/>
      </c>
      <c r="F537" t="str">
        <f>_xlfn.XLOOKUP('Fiche formation'!$C$8,SitesFormations[Site de formation principal],SitesFormations[Mail pour assiduité],"")</f>
        <v>cfa-ensuplr-upvd@umontpellier.fr</v>
      </c>
      <c r="G537" t="s">
        <v>140</v>
      </c>
      <c r="H537" t="str">
        <f>_xlfn.TEXTJOIN(" ",TRUE,
'Fiche formation'!$C$18,
_xlfn.SWITCH('Fiche formation'!$C$18,"DNO","2A","DE AUDIO","3A",
_xlfn.SWITCH('Fiche formation'!$C$15,"DEUST","2A","DSCG","2A","MASTER","2A","BUT","3A","DCG","3A","LG","3A","LP","3A","INGE","3A",""))
)</f>
        <v>M CHPS 2A</v>
      </c>
    </row>
    <row r="538" spans="1:8" x14ac:dyDescent="0.3">
      <c r="A538" s="1">
        <f t="shared" si="35"/>
        <v>46503</v>
      </c>
      <c r="B538" t="str">
        <f t="shared" si="32"/>
        <v>08:00</v>
      </c>
      <c r="C538" t="str">
        <f t="shared" si="33"/>
        <v>12:00</v>
      </c>
      <c r="D538" s="12" t="str" cm="1">
        <f t="array" ref="D538">_xlfn.LET(
    _xlpm.d, A538,
    _xlpm.debut, DATE(2026,8,1),
    _xlpm.m, DATEDIF(_xlpm.debut, _xlpm.d, "m"),
    _xlpm.col, 1 + _xlpm.m*3,
    _xlpm.dates, INDEX('Calendrier 2026-2027'!$C$13:$BC$43,,_xlpm.col),
    _xlpm.titres, INDEX('Calendrier 2026-2027'!$D$13:$BD$43,,_xlpm.col),
    _xlpm.r, _xlfn.XLOOKUP(_xlpm.d, _xlpm.dates, _xlpm.titres),
    IF(_xlpm.r=0,"",_xlpm.r)
)</f>
        <v>Entreprise</v>
      </c>
      <c r="E538">
        <f t="shared" si="34"/>
        <v>0</v>
      </c>
      <c r="F538" t="str">
        <f>_xlfn.XLOOKUP('Fiche formation'!$C$8,SitesFormations[Site de formation principal],SitesFormations[Mail pour assiduité],"")</f>
        <v>cfa-ensuplr-upvd@umontpellier.fr</v>
      </c>
      <c r="G538" t="s">
        <v>140</v>
      </c>
      <c r="H538" t="str">
        <f>_xlfn.TEXTJOIN(" ",TRUE,
'Fiche formation'!$C$18,
_xlfn.SWITCH('Fiche formation'!$C$18,"DNO","2A","DE AUDIO","3A",
_xlfn.SWITCH('Fiche formation'!$C$15,"DEUST","2A","DSCG","2A","MASTER","2A","BUT","3A","DCG","3A","LG","3A","LP","3A","INGE","3A",""))
)</f>
        <v>M CHPS 2A</v>
      </c>
    </row>
    <row r="539" spans="1:8" x14ac:dyDescent="0.3">
      <c r="A539" s="1">
        <f t="shared" si="35"/>
        <v>46503</v>
      </c>
      <c r="B539" t="str">
        <f t="shared" si="32"/>
        <v>14:00</v>
      </c>
      <c r="C539" t="str">
        <f t="shared" si="33"/>
        <v>17:00</v>
      </c>
      <c r="D539" s="12" t="str" cm="1">
        <f t="array" ref="D539">_xlfn.LET(
    _xlpm.d, A539,
    _xlpm.debut, DATE(2026,8,1),
    _xlpm.m, DATEDIF(_xlpm.debut, _xlpm.d, "m"),
    _xlpm.col, 1 + _xlpm.m*3,
    _xlpm.dates, INDEX('Calendrier 2026-2027'!$C$13:$BC$43,,_xlpm.col),
    _xlpm.titres, INDEX('Calendrier 2026-2027'!$D$13:$BD$43,,_xlpm.col),
    _xlpm.r, _xlfn.XLOOKUP(_xlpm.d, _xlpm.dates, _xlpm.titres),
    IF(_xlpm.r=0,"",_xlpm.r)
)</f>
        <v>Entreprise</v>
      </c>
      <c r="E539">
        <f t="shared" si="34"/>
        <v>0</v>
      </c>
      <c r="F539" t="str">
        <f>_xlfn.XLOOKUP('Fiche formation'!$C$8,SitesFormations[Site de formation principal],SitesFormations[Mail pour assiduité],"")</f>
        <v>cfa-ensuplr-upvd@umontpellier.fr</v>
      </c>
      <c r="G539" t="s">
        <v>140</v>
      </c>
      <c r="H539" t="str">
        <f>_xlfn.TEXTJOIN(" ",TRUE,
'Fiche formation'!$C$18,
_xlfn.SWITCH('Fiche formation'!$C$18,"DNO","2A","DE AUDIO","3A",
_xlfn.SWITCH('Fiche formation'!$C$15,"DEUST","2A","DSCG","2A","MASTER","2A","BUT","3A","DCG","3A","LG","3A","LP","3A","INGE","3A",""))
)</f>
        <v>M CHPS 2A</v>
      </c>
    </row>
    <row r="540" spans="1:8" x14ac:dyDescent="0.3">
      <c r="A540" s="1">
        <f t="shared" si="35"/>
        <v>46504</v>
      </c>
      <c r="B540" t="str">
        <f t="shared" si="32"/>
        <v>08:00</v>
      </c>
      <c r="C540" t="str">
        <f t="shared" si="33"/>
        <v>12:00</v>
      </c>
      <c r="D540" s="12" t="str" cm="1">
        <f t="array" ref="D540">_xlfn.LET(
    _xlpm.d, A540,
    _xlpm.debut, DATE(2026,8,1),
    _xlpm.m, DATEDIF(_xlpm.debut, _xlpm.d, "m"),
    _xlpm.col, 1 + _xlpm.m*3,
    _xlpm.dates, INDEX('Calendrier 2026-2027'!$C$13:$BC$43,,_xlpm.col),
    _xlpm.titres, INDEX('Calendrier 2026-2027'!$D$13:$BD$43,,_xlpm.col),
    _xlpm.r, _xlfn.XLOOKUP(_xlpm.d, _xlpm.dates, _xlpm.titres),
    IF(_xlpm.r=0,"",_xlpm.r)
)</f>
        <v>Entreprise</v>
      </c>
      <c r="E540">
        <f t="shared" si="34"/>
        <v>0</v>
      </c>
      <c r="F540" t="str">
        <f>_xlfn.XLOOKUP('Fiche formation'!$C$8,SitesFormations[Site de formation principal],SitesFormations[Mail pour assiduité],"")</f>
        <v>cfa-ensuplr-upvd@umontpellier.fr</v>
      </c>
      <c r="G540" t="s">
        <v>140</v>
      </c>
      <c r="H540" t="str">
        <f>_xlfn.TEXTJOIN(" ",TRUE,
'Fiche formation'!$C$18,
_xlfn.SWITCH('Fiche formation'!$C$18,"DNO","2A","DE AUDIO","3A",
_xlfn.SWITCH('Fiche formation'!$C$15,"DEUST","2A","DSCG","2A","MASTER","2A","BUT","3A","DCG","3A","LG","3A","LP","3A","INGE","3A",""))
)</f>
        <v>M CHPS 2A</v>
      </c>
    </row>
    <row r="541" spans="1:8" x14ac:dyDescent="0.3">
      <c r="A541" s="1">
        <f t="shared" si="35"/>
        <v>46504</v>
      </c>
      <c r="B541" t="str">
        <f t="shared" si="32"/>
        <v>14:00</v>
      </c>
      <c r="C541" t="str">
        <f t="shared" si="33"/>
        <v>17:00</v>
      </c>
      <c r="D541" s="12" t="str" cm="1">
        <f t="array" ref="D541">_xlfn.LET(
    _xlpm.d, A541,
    _xlpm.debut, DATE(2026,8,1),
    _xlpm.m, DATEDIF(_xlpm.debut, _xlpm.d, "m"),
    _xlpm.col, 1 + _xlpm.m*3,
    _xlpm.dates, INDEX('Calendrier 2026-2027'!$C$13:$BC$43,,_xlpm.col),
    _xlpm.titres, INDEX('Calendrier 2026-2027'!$D$13:$BD$43,,_xlpm.col),
    _xlpm.r, _xlfn.XLOOKUP(_xlpm.d, _xlpm.dates, _xlpm.titres),
    IF(_xlpm.r=0,"",_xlpm.r)
)</f>
        <v>Entreprise</v>
      </c>
      <c r="E541">
        <f t="shared" si="34"/>
        <v>0</v>
      </c>
      <c r="F541" t="str">
        <f>_xlfn.XLOOKUP('Fiche formation'!$C$8,SitesFormations[Site de formation principal],SitesFormations[Mail pour assiduité],"")</f>
        <v>cfa-ensuplr-upvd@umontpellier.fr</v>
      </c>
      <c r="G541" t="s">
        <v>140</v>
      </c>
      <c r="H541" t="str">
        <f>_xlfn.TEXTJOIN(" ",TRUE,
'Fiche formation'!$C$18,
_xlfn.SWITCH('Fiche formation'!$C$18,"DNO","2A","DE AUDIO","3A",
_xlfn.SWITCH('Fiche formation'!$C$15,"DEUST","2A","DSCG","2A","MASTER","2A","BUT","3A","DCG","3A","LG","3A","LP","3A","INGE","3A",""))
)</f>
        <v>M CHPS 2A</v>
      </c>
    </row>
    <row r="542" spans="1:8" x14ac:dyDescent="0.3">
      <c r="A542" s="1">
        <f t="shared" si="35"/>
        <v>46505</v>
      </c>
      <c r="B542" t="str">
        <f t="shared" si="32"/>
        <v>08:00</v>
      </c>
      <c r="C542" t="str">
        <f t="shared" si="33"/>
        <v>12:00</v>
      </c>
      <c r="D542" s="12" t="str" cm="1">
        <f t="array" ref="D542">_xlfn.LET(
    _xlpm.d, A542,
    _xlpm.debut, DATE(2026,8,1),
    _xlpm.m, DATEDIF(_xlpm.debut, _xlpm.d, "m"),
    _xlpm.col, 1 + _xlpm.m*3,
    _xlpm.dates, INDEX('Calendrier 2026-2027'!$C$13:$BC$43,,_xlpm.col),
    _xlpm.titres, INDEX('Calendrier 2026-2027'!$D$13:$BD$43,,_xlpm.col),
    _xlpm.r, _xlfn.XLOOKUP(_xlpm.d, _xlpm.dates, _xlpm.titres),
    IF(_xlpm.r=0,"",_xlpm.r)
)</f>
        <v>Entreprise</v>
      </c>
      <c r="E542">
        <f t="shared" si="34"/>
        <v>0</v>
      </c>
      <c r="F542" t="str">
        <f>_xlfn.XLOOKUP('Fiche formation'!$C$8,SitesFormations[Site de formation principal],SitesFormations[Mail pour assiduité],"")</f>
        <v>cfa-ensuplr-upvd@umontpellier.fr</v>
      </c>
      <c r="G542" t="s">
        <v>140</v>
      </c>
      <c r="H542" t="str">
        <f>_xlfn.TEXTJOIN(" ",TRUE,
'Fiche formation'!$C$18,
_xlfn.SWITCH('Fiche formation'!$C$18,"DNO","2A","DE AUDIO","3A",
_xlfn.SWITCH('Fiche formation'!$C$15,"DEUST","2A","DSCG","2A","MASTER","2A","BUT","3A","DCG","3A","LG","3A","LP","3A","INGE","3A",""))
)</f>
        <v>M CHPS 2A</v>
      </c>
    </row>
    <row r="543" spans="1:8" x14ac:dyDescent="0.3">
      <c r="A543" s="1">
        <f t="shared" si="35"/>
        <v>46505</v>
      </c>
      <c r="B543" t="str">
        <f t="shared" si="32"/>
        <v>14:00</v>
      </c>
      <c r="C543" t="str">
        <f t="shared" si="33"/>
        <v>17:00</v>
      </c>
      <c r="D543" s="12" t="str" cm="1">
        <f t="array" ref="D543">_xlfn.LET(
    _xlpm.d, A543,
    _xlpm.debut, DATE(2026,8,1),
    _xlpm.m, DATEDIF(_xlpm.debut, _xlpm.d, "m"),
    _xlpm.col, 1 + _xlpm.m*3,
    _xlpm.dates, INDEX('Calendrier 2026-2027'!$C$13:$BC$43,,_xlpm.col),
    _xlpm.titres, INDEX('Calendrier 2026-2027'!$D$13:$BD$43,,_xlpm.col),
    _xlpm.r, _xlfn.XLOOKUP(_xlpm.d, _xlpm.dates, _xlpm.titres),
    IF(_xlpm.r=0,"",_xlpm.r)
)</f>
        <v>Entreprise</v>
      </c>
      <c r="E543">
        <f t="shared" si="34"/>
        <v>0</v>
      </c>
      <c r="F543" t="str">
        <f>_xlfn.XLOOKUP('Fiche formation'!$C$8,SitesFormations[Site de formation principal],SitesFormations[Mail pour assiduité],"")</f>
        <v>cfa-ensuplr-upvd@umontpellier.fr</v>
      </c>
      <c r="G543" t="s">
        <v>140</v>
      </c>
      <c r="H543" t="str">
        <f>_xlfn.TEXTJOIN(" ",TRUE,
'Fiche formation'!$C$18,
_xlfn.SWITCH('Fiche formation'!$C$18,"DNO","2A","DE AUDIO","3A",
_xlfn.SWITCH('Fiche formation'!$C$15,"DEUST","2A","DSCG","2A","MASTER","2A","BUT","3A","DCG","3A","LG","3A","LP","3A","INGE","3A",""))
)</f>
        <v>M CHPS 2A</v>
      </c>
    </row>
    <row r="544" spans="1:8" x14ac:dyDescent="0.3">
      <c r="A544" s="1">
        <f t="shared" si="35"/>
        <v>46506</v>
      </c>
      <c r="B544" t="str">
        <f t="shared" si="32"/>
        <v>08:00</v>
      </c>
      <c r="C544" t="str">
        <f t="shared" si="33"/>
        <v>12:00</v>
      </c>
      <c r="D544" s="12" t="str" cm="1">
        <f t="array" ref="D544">_xlfn.LET(
    _xlpm.d, A544,
    _xlpm.debut, DATE(2026,8,1),
    _xlpm.m, DATEDIF(_xlpm.debut, _xlpm.d, "m"),
    _xlpm.col, 1 + _xlpm.m*3,
    _xlpm.dates, INDEX('Calendrier 2026-2027'!$C$13:$BC$43,,_xlpm.col),
    _xlpm.titres, INDEX('Calendrier 2026-2027'!$D$13:$BD$43,,_xlpm.col),
    _xlpm.r, _xlfn.XLOOKUP(_xlpm.d, _xlpm.dates, _xlpm.titres),
    IF(_xlpm.r=0,"",_xlpm.r)
)</f>
        <v>Entreprise</v>
      </c>
      <c r="E544">
        <f t="shared" si="34"/>
        <v>0</v>
      </c>
      <c r="F544" t="str">
        <f>_xlfn.XLOOKUP('Fiche formation'!$C$8,SitesFormations[Site de formation principal],SitesFormations[Mail pour assiduité],"")</f>
        <v>cfa-ensuplr-upvd@umontpellier.fr</v>
      </c>
      <c r="G544" t="s">
        <v>140</v>
      </c>
      <c r="H544" t="str">
        <f>_xlfn.TEXTJOIN(" ",TRUE,
'Fiche formation'!$C$18,
_xlfn.SWITCH('Fiche formation'!$C$18,"DNO","2A","DE AUDIO","3A",
_xlfn.SWITCH('Fiche formation'!$C$15,"DEUST","2A","DSCG","2A","MASTER","2A","BUT","3A","DCG","3A","LG","3A","LP","3A","INGE","3A",""))
)</f>
        <v>M CHPS 2A</v>
      </c>
    </row>
    <row r="545" spans="1:8" x14ac:dyDescent="0.3">
      <c r="A545" s="1">
        <f t="shared" si="35"/>
        <v>46506</v>
      </c>
      <c r="B545" t="str">
        <f t="shared" si="32"/>
        <v>14:00</v>
      </c>
      <c r="C545" t="str">
        <f t="shared" si="33"/>
        <v>17:00</v>
      </c>
      <c r="D545" s="12" t="str" cm="1">
        <f t="array" ref="D545">_xlfn.LET(
    _xlpm.d, A545,
    _xlpm.debut, DATE(2026,8,1),
    _xlpm.m, DATEDIF(_xlpm.debut, _xlpm.d, "m"),
    _xlpm.col, 1 + _xlpm.m*3,
    _xlpm.dates, INDEX('Calendrier 2026-2027'!$C$13:$BC$43,,_xlpm.col),
    _xlpm.titres, INDEX('Calendrier 2026-2027'!$D$13:$BD$43,,_xlpm.col),
    _xlpm.r, _xlfn.XLOOKUP(_xlpm.d, _xlpm.dates, _xlpm.titres),
    IF(_xlpm.r=0,"",_xlpm.r)
)</f>
        <v>Entreprise</v>
      </c>
      <c r="E545">
        <f t="shared" si="34"/>
        <v>0</v>
      </c>
      <c r="F545" t="str">
        <f>_xlfn.XLOOKUP('Fiche formation'!$C$8,SitesFormations[Site de formation principal],SitesFormations[Mail pour assiduité],"")</f>
        <v>cfa-ensuplr-upvd@umontpellier.fr</v>
      </c>
      <c r="G545" t="s">
        <v>140</v>
      </c>
      <c r="H545" t="str">
        <f>_xlfn.TEXTJOIN(" ",TRUE,
'Fiche formation'!$C$18,
_xlfn.SWITCH('Fiche formation'!$C$18,"DNO","2A","DE AUDIO","3A",
_xlfn.SWITCH('Fiche formation'!$C$15,"DEUST","2A","DSCG","2A","MASTER","2A","BUT","3A","DCG","3A","LG","3A","LP","3A","INGE","3A",""))
)</f>
        <v>M CHPS 2A</v>
      </c>
    </row>
    <row r="546" spans="1:8" x14ac:dyDescent="0.3">
      <c r="A546" s="1">
        <f t="shared" si="35"/>
        <v>46507</v>
      </c>
      <c r="B546" t="str">
        <f t="shared" si="32"/>
        <v>08:00</v>
      </c>
      <c r="C546" t="str">
        <f t="shared" si="33"/>
        <v>12:00</v>
      </c>
      <c r="D546" s="12" t="str" cm="1">
        <f t="array" ref="D546">_xlfn.LET(
    _xlpm.d, A546,
    _xlpm.debut, DATE(2026,8,1),
    _xlpm.m, DATEDIF(_xlpm.debut, _xlpm.d, "m"),
    _xlpm.col, 1 + _xlpm.m*3,
    _xlpm.dates, INDEX('Calendrier 2026-2027'!$C$13:$BC$43,,_xlpm.col),
    _xlpm.titres, INDEX('Calendrier 2026-2027'!$D$13:$BD$43,,_xlpm.col),
    _xlpm.r, _xlfn.XLOOKUP(_xlpm.d, _xlpm.dates, _xlpm.titres),
    IF(_xlpm.r=0,"",_xlpm.r)
)</f>
        <v>Entreprise</v>
      </c>
      <c r="E546">
        <f t="shared" si="34"/>
        <v>0</v>
      </c>
      <c r="F546" t="str">
        <f>_xlfn.XLOOKUP('Fiche formation'!$C$8,SitesFormations[Site de formation principal],SitesFormations[Mail pour assiduité],"")</f>
        <v>cfa-ensuplr-upvd@umontpellier.fr</v>
      </c>
      <c r="G546" t="s">
        <v>140</v>
      </c>
      <c r="H546" t="str">
        <f>_xlfn.TEXTJOIN(" ",TRUE,
'Fiche formation'!$C$18,
_xlfn.SWITCH('Fiche formation'!$C$18,"DNO","2A","DE AUDIO","3A",
_xlfn.SWITCH('Fiche formation'!$C$15,"DEUST","2A","DSCG","2A","MASTER","2A","BUT","3A","DCG","3A","LG","3A","LP","3A","INGE","3A",""))
)</f>
        <v>M CHPS 2A</v>
      </c>
    </row>
    <row r="547" spans="1:8" x14ac:dyDescent="0.3">
      <c r="A547" s="1">
        <f t="shared" si="35"/>
        <v>46507</v>
      </c>
      <c r="B547" t="str">
        <f t="shared" si="32"/>
        <v>14:00</v>
      </c>
      <c r="C547" t="str">
        <f t="shared" si="33"/>
        <v>17:00</v>
      </c>
      <c r="D547" s="12" t="str" cm="1">
        <f t="array" ref="D547">_xlfn.LET(
    _xlpm.d, A547,
    _xlpm.debut, DATE(2026,8,1),
    _xlpm.m, DATEDIF(_xlpm.debut, _xlpm.d, "m"),
    _xlpm.col, 1 + _xlpm.m*3,
    _xlpm.dates, INDEX('Calendrier 2026-2027'!$C$13:$BC$43,,_xlpm.col),
    _xlpm.titres, INDEX('Calendrier 2026-2027'!$D$13:$BD$43,,_xlpm.col),
    _xlpm.r, _xlfn.XLOOKUP(_xlpm.d, _xlpm.dates, _xlpm.titres),
    IF(_xlpm.r=0,"",_xlpm.r)
)</f>
        <v>Entreprise</v>
      </c>
      <c r="E547">
        <f t="shared" si="34"/>
        <v>0</v>
      </c>
      <c r="F547" t="str">
        <f>_xlfn.XLOOKUP('Fiche formation'!$C$8,SitesFormations[Site de formation principal],SitesFormations[Mail pour assiduité],"")</f>
        <v>cfa-ensuplr-upvd@umontpellier.fr</v>
      </c>
      <c r="G547" t="s">
        <v>140</v>
      </c>
      <c r="H547" t="str">
        <f>_xlfn.TEXTJOIN(" ",TRUE,
'Fiche formation'!$C$18,
_xlfn.SWITCH('Fiche formation'!$C$18,"DNO","2A","DE AUDIO","3A",
_xlfn.SWITCH('Fiche formation'!$C$15,"DEUST","2A","DSCG","2A","MASTER","2A","BUT","3A","DCG","3A","LG","3A","LP","3A","INGE","3A",""))
)</f>
        <v>M CHPS 2A</v>
      </c>
    </row>
    <row r="548" spans="1:8" x14ac:dyDescent="0.3">
      <c r="A548" s="1">
        <f t="shared" si="35"/>
        <v>46508</v>
      </c>
      <c r="B548" t="str">
        <f t="shared" si="32"/>
        <v/>
      </c>
      <c r="C548" t="str">
        <f t="shared" si="33"/>
        <v/>
      </c>
      <c r="D548" s="12" t="str" cm="1">
        <f t="array" ref="D548">_xlfn.LET(
    _xlpm.d, A548,
    _xlpm.debut, DATE(2026,8,1),
    _xlpm.m, DATEDIF(_xlpm.debut, _xlpm.d, "m"),
    _xlpm.col, 1 + _xlpm.m*3,
    _xlpm.dates, INDEX('Calendrier 2026-2027'!$C$13:$BC$43,,_xlpm.col),
    _xlpm.titres, INDEX('Calendrier 2026-2027'!$D$13:$BD$43,,_xlpm.col),
    _xlpm.r, _xlfn.XLOOKUP(_xlpm.d, _xlpm.dates, _xlpm.titres),
    IF(_xlpm.r=0,"",_xlpm.r)
)</f>
        <v/>
      </c>
      <c r="E548" t="str">
        <f t="shared" si="34"/>
        <v/>
      </c>
      <c r="F548" t="str">
        <f>_xlfn.XLOOKUP('Fiche formation'!$C$8,SitesFormations[Site de formation principal],SitesFormations[Mail pour assiduité],"")</f>
        <v>cfa-ensuplr-upvd@umontpellier.fr</v>
      </c>
      <c r="G548" t="s">
        <v>140</v>
      </c>
      <c r="H548" t="str">
        <f>_xlfn.TEXTJOIN(" ",TRUE,
'Fiche formation'!$C$18,
_xlfn.SWITCH('Fiche formation'!$C$18,"DNO","2A","DE AUDIO","3A",
_xlfn.SWITCH('Fiche formation'!$C$15,"DEUST","2A","DSCG","2A","MASTER","2A","BUT","3A","DCG","3A","LG","3A","LP","3A","INGE","3A",""))
)</f>
        <v>M CHPS 2A</v>
      </c>
    </row>
    <row r="549" spans="1:8" x14ac:dyDescent="0.3">
      <c r="A549" s="1">
        <f t="shared" si="35"/>
        <v>46508</v>
      </c>
      <c r="B549" t="str">
        <f t="shared" si="32"/>
        <v/>
      </c>
      <c r="C549" t="str">
        <f t="shared" si="33"/>
        <v/>
      </c>
      <c r="D549" s="12" t="str" cm="1">
        <f t="array" ref="D549">_xlfn.LET(
    _xlpm.d, A549,
    _xlpm.debut, DATE(2026,8,1),
    _xlpm.m, DATEDIF(_xlpm.debut, _xlpm.d, "m"),
    _xlpm.col, 1 + _xlpm.m*3,
    _xlpm.dates, INDEX('Calendrier 2026-2027'!$C$13:$BC$43,,_xlpm.col),
    _xlpm.titres, INDEX('Calendrier 2026-2027'!$D$13:$BD$43,,_xlpm.col),
    _xlpm.r, _xlfn.XLOOKUP(_xlpm.d, _xlpm.dates, _xlpm.titres),
    IF(_xlpm.r=0,"",_xlpm.r)
)</f>
        <v/>
      </c>
      <c r="E549" t="str">
        <f t="shared" si="34"/>
        <v/>
      </c>
      <c r="F549" t="str">
        <f>_xlfn.XLOOKUP('Fiche formation'!$C$8,SitesFormations[Site de formation principal],SitesFormations[Mail pour assiduité],"")</f>
        <v>cfa-ensuplr-upvd@umontpellier.fr</v>
      </c>
      <c r="G549" t="s">
        <v>140</v>
      </c>
      <c r="H549" t="str">
        <f>_xlfn.TEXTJOIN(" ",TRUE,
'Fiche formation'!$C$18,
_xlfn.SWITCH('Fiche formation'!$C$18,"DNO","2A","DE AUDIO","3A",
_xlfn.SWITCH('Fiche formation'!$C$15,"DEUST","2A","DSCG","2A","MASTER","2A","BUT","3A","DCG","3A","LG","3A","LP","3A","INGE","3A",""))
)</f>
        <v>M CHPS 2A</v>
      </c>
    </row>
    <row r="550" spans="1:8" x14ac:dyDescent="0.3">
      <c r="A550" s="1">
        <f t="shared" si="35"/>
        <v>46509</v>
      </c>
      <c r="B550" t="str">
        <f t="shared" si="32"/>
        <v/>
      </c>
      <c r="C550" t="str">
        <f t="shared" si="33"/>
        <v/>
      </c>
      <c r="D550" s="12" t="str" cm="1">
        <f t="array" ref="D550">_xlfn.LET(
    _xlpm.d, A550,
    _xlpm.debut, DATE(2026,8,1),
    _xlpm.m, DATEDIF(_xlpm.debut, _xlpm.d, "m"),
    _xlpm.col, 1 + _xlpm.m*3,
    _xlpm.dates, INDEX('Calendrier 2026-2027'!$C$13:$BC$43,,_xlpm.col),
    _xlpm.titres, INDEX('Calendrier 2026-2027'!$D$13:$BD$43,,_xlpm.col),
    _xlpm.r, _xlfn.XLOOKUP(_xlpm.d, _xlpm.dates, _xlpm.titres),
    IF(_xlpm.r=0,"",_xlpm.r)
)</f>
        <v/>
      </c>
      <c r="E550" t="str">
        <f t="shared" si="34"/>
        <v/>
      </c>
      <c r="F550" t="str">
        <f>_xlfn.XLOOKUP('Fiche formation'!$C$8,SitesFormations[Site de formation principal],SitesFormations[Mail pour assiduité],"")</f>
        <v>cfa-ensuplr-upvd@umontpellier.fr</v>
      </c>
      <c r="G550" t="s">
        <v>140</v>
      </c>
      <c r="H550" t="str">
        <f>_xlfn.TEXTJOIN(" ",TRUE,
'Fiche formation'!$C$18,
_xlfn.SWITCH('Fiche formation'!$C$18,"DNO","2A","DE AUDIO","3A",
_xlfn.SWITCH('Fiche formation'!$C$15,"DEUST","2A","DSCG","2A","MASTER","2A","BUT","3A","DCG","3A","LG","3A","LP","3A","INGE","3A",""))
)</f>
        <v>M CHPS 2A</v>
      </c>
    </row>
    <row r="551" spans="1:8" x14ac:dyDescent="0.3">
      <c r="A551" s="1">
        <f t="shared" si="35"/>
        <v>46509</v>
      </c>
      <c r="B551" t="str">
        <f t="shared" si="32"/>
        <v/>
      </c>
      <c r="C551" t="str">
        <f t="shared" si="33"/>
        <v/>
      </c>
      <c r="D551" s="12" t="str" cm="1">
        <f t="array" ref="D551">_xlfn.LET(
    _xlpm.d, A551,
    _xlpm.debut, DATE(2026,8,1),
    _xlpm.m, DATEDIF(_xlpm.debut, _xlpm.d, "m"),
    _xlpm.col, 1 + _xlpm.m*3,
    _xlpm.dates, INDEX('Calendrier 2026-2027'!$C$13:$BC$43,,_xlpm.col),
    _xlpm.titres, INDEX('Calendrier 2026-2027'!$D$13:$BD$43,,_xlpm.col),
    _xlpm.r, _xlfn.XLOOKUP(_xlpm.d, _xlpm.dates, _xlpm.titres),
    IF(_xlpm.r=0,"",_xlpm.r)
)</f>
        <v/>
      </c>
      <c r="E551" t="str">
        <f t="shared" si="34"/>
        <v/>
      </c>
      <c r="F551" t="str">
        <f>_xlfn.XLOOKUP('Fiche formation'!$C$8,SitesFormations[Site de formation principal],SitesFormations[Mail pour assiduité],"")</f>
        <v>cfa-ensuplr-upvd@umontpellier.fr</v>
      </c>
      <c r="G551" t="s">
        <v>140</v>
      </c>
      <c r="H551" t="str">
        <f>_xlfn.TEXTJOIN(" ",TRUE,
'Fiche formation'!$C$18,
_xlfn.SWITCH('Fiche formation'!$C$18,"DNO","2A","DE AUDIO","3A",
_xlfn.SWITCH('Fiche formation'!$C$15,"DEUST","2A","DSCG","2A","MASTER","2A","BUT","3A","DCG","3A","LG","3A","LP","3A","INGE","3A",""))
)</f>
        <v>M CHPS 2A</v>
      </c>
    </row>
    <row r="552" spans="1:8" x14ac:dyDescent="0.3">
      <c r="A552" s="1">
        <f t="shared" si="35"/>
        <v>46510</v>
      </c>
      <c r="B552" t="str">
        <f t="shared" si="32"/>
        <v>08:00</v>
      </c>
      <c r="C552" t="str">
        <f t="shared" si="33"/>
        <v>12:00</v>
      </c>
      <c r="D552" s="12" t="str" cm="1">
        <f t="array" ref="D552">_xlfn.LET(
    _xlpm.d, A552,
    _xlpm.debut, DATE(2026,8,1),
    _xlpm.m, DATEDIF(_xlpm.debut, _xlpm.d, "m"),
    _xlpm.col, 1 + _xlpm.m*3,
    _xlpm.dates, INDEX('Calendrier 2026-2027'!$C$13:$BC$43,,_xlpm.col),
    _xlpm.titres, INDEX('Calendrier 2026-2027'!$D$13:$BD$43,,_xlpm.col),
    _xlpm.r, _xlfn.XLOOKUP(_xlpm.d, _xlpm.dates, _xlpm.titres),
    IF(_xlpm.r=0,"",_xlpm.r)
)</f>
        <v>Entreprise</v>
      </c>
      <c r="E552">
        <f t="shared" si="34"/>
        <v>0</v>
      </c>
      <c r="F552" t="str">
        <f>_xlfn.XLOOKUP('Fiche formation'!$C$8,SitesFormations[Site de formation principal],SitesFormations[Mail pour assiduité],"")</f>
        <v>cfa-ensuplr-upvd@umontpellier.fr</v>
      </c>
      <c r="G552" t="s">
        <v>140</v>
      </c>
      <c r="H552" t="str">
        <f>_xlfn.TEXTJOIN(" ",TRUE,
'Fiche formation'!$C$18,
_xlfn.SWITCH('Fiche formation'!$C$18,"DNO","2A","DE AUDIO","3A",
_xlfn.SWITCH('Fiche formation'!$C$15,"DEUST","2A","DSCG","2A","MASTER","2A","BUT","3A","DCG","3A","LG","3A","LP","3A","INGE","3A",""))
)</f>
        <v>M CHPS 2A</v>
      </c>
    </row>
    <row r="553" spans="1:8" x14ac:dyDescent="0.3">
      <c r="A553" s="1">
        <f t="shared" si="35"/>
        <v>46510</v>
      </c>
      <c r="B553" t="str">
        <f t="shared" si="32"/>
        <v>14:00</v>
      </c>
      <c r="C553" t="str">
        <f t="shared" si="33"/>
        <v>17:00</v>
      </c>
      <c r="D553" s="12" t="str" cm="1">
        <f t="array" ref="D553">_xlfn.LET(
    _xlpm.d, A553,
    _xlpm.debut, DATE(2026,8,1),
    _xlpm.m, DATEDIF(_xlpm.debut, _xlpm.d, "m"),
    _xlpm.col, 1 + _xlpm.m*3,
    _xlpm.dates, INDEX('Calendrier 2026-2027'!$C$13:$BC$43,,_xlpm.col),
    _xlpm.titres, INDEX('Calendrier 2026-2027'!$D$13:$BD$43,,_xlpm.col),
    _xlpm.r, _xlfn.XLOOKUP(_xlpm.d, _xlpm.dates, _xlpm.titres),
    IF(_xlpm.r=0,"",_xlpm.r)
)</f>
        <v>Entreprise</v>
      </c>
      <c r="E553">
        <f t="shared" si="34"/>
        <v>0</v>
      </c>
      <c r="F553" t="str">
        <f>_xlfn.XLOOKUP('Fiche formation'!$C$8,SitesFormations[Site de formation principal],SitesFormations[Mail pour assiduité],"")</f>
        <v>cfa-ensuplr-upvd@umontpellier.fr</v>
      </c>
      <c r="G553" t="s">
        <v>140</v>
      </c>
      <c r="H553" t="str">
        <f>_xlfn.TEXTJOIN(" ",TRUE,
'Fiche formation'!$C$18,
_xlfn.SWITCH('Fiche formation'!$C$18,"DNO","2A","DE AUDIO","3A",
_xlfn.SWITCH('Fiche formation'!$C$15,"DEUST","2A","DSCG","2A","MASTER","2A","BUT","3A","DCG","3A","LG","3A","LP","3A","INGE","3A",""))
)</f>
        <v>M CHPS 2A</v>
      </c>
    </row>
    <row r="554" spans="1:8" x14ac:dyDescent="0.3">
      <c r="A554" s="1">
        <f t="shared" si="35"/>
        <v>46511</v>
      </c>
      <c r="B554" t="str">
        <f t="shared" si="32"/>
        <v>08:00</v>
      </c>
      <c r="C554" t="str">
        <f t="shared" si="33"/>
        <v>12:00</v>
      </c>
      <c r="D554" s="12" t="str" cm="1">
        <f t="array" ref="D554">_xlfn.LET(
    _xlpm.d, A554,
    _xlpm.debut, DATE(2026,8,1),
    _xlpm.m, DATEDIF(_xlpm.debut, _xlpm.d, "m"),
    _xlpm.col, 1 + _xlpm.m*3,
    _xlpm.dates, INDEX('Calendrier 2026-2027'!$C$13:$BC$43,,_xlpm.col),
    _xlpm.titres, INDEX('Calendrier 2026-2027'!$D$13:$BD$43,,_xlpm.col),
    _xlpm.r, _xlfn.XLOOKUP(_xlpm.d, _xlpm.dates, _xlpm.titres),
    IF(_xlpm.r=0,"",_xlpm.r)
)</f>
        <v>Entreprise</v>
      </c>
      <c r="E554">
        <f t="shared" si="34"/>
        <v>0</v>
      </c>
      <c r="F554" t="str">
        <f>_xlfn.XLOOKUP('Fiche formation'!$C$8,SitesFormations[Site de formation principal],SitesFormations[Mail pour assiduité],"")</f>
        <v>cfa-ensuplr-upvd@umontpellier.fr</v>
      </c>
      <c r="G554" t="s">
        <v>140</v>
      </c>
      <c r="H554" t="str">
        <f>_xlfn.TEXTJOIN(" ",TRUE,
'Fiche formation'!$C$18,
_xlfn.SWITCH('Fiche formation'!$C$18,"DNO","2A","DE AUDIO","3A",
_xlfn.SWITCH('Fiche formation'!$C$15,"DEUST","2A","DSCG","2A","MASTER","2A","BUT","3A","DCG","3A","LG","3A","LP","3A","INGE","3A",""))
)</f>
        <v>M CHPS 2A</v>
      </c>
    </row>
    <row r="555" spans="1:8" x14ac:dyDescent="0.3">
      <c r="A555" s="1">
        <f t="shared" si="35"/>
        <v>46511</v>
      </c>
      <c r="B555" t="str">
        <f t="shared" si="32"/>
        <v>14:00</v>
      </c>
      <c r="C555" t="str">
        <f t="shared" si="33"/>
        <v>17:00</v>
      </c>
      <c r="D555" s="12" t="str" cm="1">
        <f t="array" ref="D555">_xlfn.LET(
    _xlpm.d, A555,
    _xlpm.debut, DATE(2026,8,1),
    _xlpm.m, DATEDIF(_xlpm.debut, _xlpm.d, "m"),
    _xlpm.col, 1 + _xlpm.m*3,
    _xlpm.dates, INDEX('Calendrier 2026-2027'!$C$13:$BC$43,,_xlpm.col),
    _xlpm.titres, INDEX('Calendrier 2026-2027'!$D$13:$BD$43,,_xlpm.col),
    _xlpm.r, _xlfn.XLOOKUP(_xlpm.d, _xlpm.dates, _xlpm.titres),
    IF(_xlpm.r=0,"",_xlpm.r)
)</f>
        <v>Entreprise</v>
      </c>
      <c r="E555">
        <f t="shared" si="34"/>
        <v>0</v>
      </c>
      <c r="F555" t="str">
        <f>_xlfn.XLOOKUP('Fiche formation'!$C$8,SitesFormations[Site de formation principal],SitesFormations[Mail pour assiduité],"")</f>
        <v>cfa-ensuplr-upvd@umontpellier.fr</v>
      </c>
      <c r="G555" t="s">
        <v>140</v>
      </c>
      <c r="H555" t="str">
        <f>_xlfn.TEXTJOIN(" ",TRUE,
'Fiche formation'!$C$18,
_xlfn.SWITCH('Fiche formation'!$C$18,"DNO","2A","DE AUDIO","3A",
_xlfn.SWITCH('Fiche formation'!$C$15,"DEUST","2A","DSCG","2A","MASTER","2A","BUT","3A","DCG","3A","LG","3A","LP","3A","INGE","3A",""))
)</f>
        <v>M CHPS 2A</v>
      </c>
    </row>
    <row r="556" spans="1:8" x14ac:dyDescent="0.3">
      <c r="A556" s="1">
        <f t="shared" si="35"/>
        <v>46512</v>
      </c>
      <c r="B556" t="str">
        <f t="shared" si="32"/>
        <v>08:00</v>
      </c>
      <c r="C556" t="str">
        <f t="shared" si="33"/>
        <v>12:00</v>
      </c>
      <c r="D556" s="12" t="str" cm="1">
        <f t="array" ref="D556">_xlfn.LET(
    _xlpm.d, A556,
    _xlpm.debut, DATE(2026,8,1),
    _xlpm.m, DATEDIF(_xlpm.debut, _xlpm.d, "m"),
    _xlpm.col, 1 + _xlpm.m*3,
    _xlpm.dates, INDEX('Calendrier 2026-2027'!$C$13:$BC$43,,_xlpm.col),
    _xlpm.titres, INDEX('Calendrier 2026-2027'!$D$13:$BD$43,,_xlpm.col),
    _xlpm.r, _xlfn.XLOOKUP(_xlpm.d, _xlpm.dates, _xlpm.titres),
    IF(_xlpm.r=0,"",_xlpm.r)
)</f>
        <v>Entreprise</v>
      </c>
      <c r="E556">
        <f t="shared" si="34"/>
        <v>0</v>
      </c>
      <c r="F556" t="str">
        <f>_xlfn.XLOOKUP('Fiche formation'!$C$8,SitesFormations[Site de formation principal],SitesFormations[Mail pour assiduité],"")</f>
        <v>cfa-ensuplr-upvd@umontpellier.fr</v>
      </c>
      <c r="G556" t="s">
        <v>140</v>
      </c>
      <c r="H556" t="str">
        <f>_xlfn.TEXTJOIN(" ",TRUE,
'Fiche formation'!$C$18,
_xlfn.SWITCH('Fiche formation'!$C$18,"DNO","2A","DE AUDIO","3A",
_xlfn.SWITCH('Fiche formation'!$C$15,"DEUST","2A","DSCG","2A","MASTER","2A","BUT","3A","DCG","3A","LG","3A","LP","3A","INGE","3A",""))
)</f>
        <v>M CHPS 2A</v>
      </c>
    </row>
    <row r="557" spans="1:8" x14ac:dyDescent="0.3">
      <c r="A557" s="1">
        <f t="shared" si="35"/>
        <v>46512</v>
      </c>
      <c r="B557" t="str">
        <f t="shared" si="32"/>
        <v>14:00</v>
      </c>
      <c r="C557" t="str">
        <f t="shared" si="33"/>
        <v>17:00</v>
      </c>
      <c r="D557" s="12" t="str" cm="1">
        <f t="array" ref="D557">_xlfn.LET(
    _xlpm.d, A557,
    _xlpm.debut, DATE(2026,8,1),
    _xlpm.m, DATEDIF(_xlpm.debut, _xlpm.d, "m"),
    _xlpm.col, 1 + _xlpm.m*3,
    _xlpm.dates, INDEX('Calendrier 2026-2027'!$C$13:$BC$43,,_xlpm.col),
    _xlpm.titres, INDEX('Calendrier 2026-2027'!$D$13:$BD$43,,_xlpm.col),
    _xlpm.r, _xlfn.XLOOKUP(_xlpm.d, _xlpm.dates, _xlpm.titres),
    IF(_xlpm.r=0,"",_xlpm.r)
)</f>
        <v>Entreprise</v>
      </c>
      <c r="E557">
        <f t="shared" si="34"/>
        <v>0</v>
      </c>
      <c r="F557" t="str">
        <f>_xlfn.XLOOKUP('Fiche formation'!$C$8,SitesFormations[Site de formation principal],SitesFormations[Mail pour assiduité],"")</f>
        <v>cfa-ensuplr-upvd@umontpellier.fr</v>
      </c>
      <c r="G557" t="s">
        <v>140</v>
      </c>
      <c r="H557" t="str">
        <f>_xlfn.TEXTJOIN(" ",TRUE,
'Fiche formation'!$C$18,
_xlfn.SWITCH('Fiche formation'!$C$18,"DNO","2A","DE AUDIO","3A",
_xlfn.SWITCH('Fiche formation'!$C$15,"DEUST","2A","DSCG","2A","MASTER","2A","BUT","3A","DCG","3A","LG","3A","LP","3A","INGE","3A",""))
)</f>
        <v>M CHPS 2A</v>
      </c>
    </row>
    <row r="558" spans="1:8" x14ac:dyDescent="0.3">
      <c r="A558" s="1">
        <f t="shared" si="35"/>
        <v>46513</v>
      </c>
      <c r="B558" t="str">
        <f t="shared" si="32"/>
        <v/>
      </c>
      <c r="C558" t="str">
        <f t="shared" si="33"/>
        <v/>
      </c>
      <c r="D558" s="12" t="str" cm="1">
        <f t="array" ref="D558">_xlfn.LET(
    _xlpm.d, A558,
    _xlpm.debut, DATE(2026,8,1),
    _xlpm.m, DATEDIF(_xlpm.debut, _xlpm.d, "m"),
    _xlpm.col, 1 + _xlpm.m*3,
    _xlpm.dates, INDEX('Calendrier 2026-2027'!$C$13:$BC$43,,_xlpm.col),
    _xlpm.titres, INDEX('Calendrier 2026-2027'!$D$13:$BD$43,,_xlpm.col),
    _xlpm.r, _xlfn.XLOOKUP(_xlpm.d, _xlpm.dates, _xlpm.titres),
    IF(_xlpm.r=0,"",_xlpm.r)
)</f>
        <v/>
      </c>
      <c r="E558" t="str">
        <f t="shared" si="34"/>
        <v/>
      </c>
      <c r="F558" t="str">
        <f>_xlfn.XLOOKUP('Fiche formation'!$C$8,SitesFormations[Site de formation principal],SitesFormations[Mail pour assiduité],"")</f>
        <v>cfa-ensuplr-upvd@umontpellier.fr</v>
      </c>
      <c r="G558" t="s">
        <v>140</v>
      </c>
      <c r="H558" t="str">
        <f>_xlfn.TEXTJOIN(" ",TRUE,
'Fiche formation'!$C$18,
_xlfn.SWITCH('Fiche formation'!$C$18,"DNO","2A","DE AUDIO","3A",
_xlfn.SWITCH('Fiche formation'!$C$15,"DEUST","2A","DSCG","2A","MASTER","2A","BUT","3A","DCG","3A","LG","3A","LP","3A","INGE","3A",""))
)</f>
        <v>M CHPS 2A</v>
      </c>
    </row>
    <row r="559" spans="1:8" x14ac:dyDescent="0.3">
      <c r="A559" s="1">
        <f t="shared" si="35"/>
        <v>46513</v>
      </c>
      <c r="B559" t="str">
        <f t="shared" si="32"/>
        <v/>
      </c>
      <c r="C559" t="str">
        <f t="shared" si="33"/>
        <v/>
      </c>
      <c r="D559" s="12" t="str" cm="1">
        <f t="array" ref="D559">_xlfn.LET(
    _xlpm.d, A559,
    _xlpm.debut, DATE(2026,8,1),
    _xlpm.m, DATEDIF(_xlpm.debut, _xlpm.d, "m"),
    _xlpm.col, 1 + _xlpm.m*3,
    _xlpm.dates, INDEX('Calendrier 2026-2027'!$C$13:$BC$43,,_xlpm.col),
    _xlpm.titres, INDEX('Calendrier 2026-2027'!$D$13:$BD$43,,_xlpm.col),
    _xlpm.r, _xlfn.XLOOKUP(_xlpm.d, _xlpm.dates, _xlpm.titres),
    IF(_xlpm.r=0,"",_xlpm.r)
)</f>
        <v/>
      </c>
      <c r="E559" t="str">
        <f t="shared" si="34"/>
        <v/>
      </c>
      <c r="F559" t="str">
        <f>_xlfn.XLOOKUP('Fiche formation'!$C$8,SitesFormations[Site de formation principal],SitesFormations[Mail pour assiduité],"")</f>
        <v>cfa-ensuplr-upvd@umontpellier.fr</v>
      </c>
      <c r="G559" t="s">
        <v>140</v>
      </c>
      <c r="H559" t="str">
        <f>_xlfn.TEXTJOIN(" ",TRUE,
'Fiche formation'!$C$18,
_xlfn.SWITCH('Fiche formation'!$C$18,"DNO","2A","DE AUDIO","3A",
_xlfn.SWITCH('Fiche formation'!$C$15,"DEUST","2A","DSCG","2A","MASTER","2A","BUT","3A","DCG","3A","LG","3A","LP","3A","INGE","3A",""))
)</f>
        <v>M CHPS 2A</v>
      </c>
    </row>
    <row r="560" spans="1:8" x14ac:dyDescent="0.3">
      <c r="A560" s="1">
        <f t="shared" si="35"/>
        <v>46514</v>
      </c>
      <c r="B560" t="str">
        <f t="shared" si="32"/>
        <v>08:00</v>
      </c>
      <c r="C560" t="str">
        <f t="shared" si="33"/>
        <v>12:00</v>
      </c>
      <c r="D560" s="12" t="str" cm="1">
        <f t="array" ref="D560">_xlfn.LET(
    _xlpm.d, A560,
    _xlpm.debut, DATE(2026,8,1),
    _xlpm.m, DATEDIF(_xlpm.debut, _xlpm.d, "m"),
    _xlpm.col, 1 + _xlpm.m*3,
    _xlpm.dates, INDEX('Calendrier 2026-2027'!$C$13:$BC$43,,_xlpm.col),
    _xlpm.titres, INDEX('Calendrier 2026-2027'!$D$13:$BD$43,,_xlpm.col),
    _xlpm.r, _xlfn.XLOOKUP(_xlpm.d, _xlpm.dates, _xlpm.titres),
    IF(_xlpm.r=0,"",_xlpm.r)
)</f>
        <v>Entreprise</v>
      </c>
      <c r="E560">
        <f t="shared" si="34"/>
        <v>0</v>
      </c>
      <c r="F560" t="str">
        <f>_xlfn.XLOOKUP('Fiche formation'!$C$8,SitesFormations[Site de formation principal],SitesFormations[Mail pour assiduité],"")</f>
        <v>cfa-ensuplr-upvd@umontpellier.fr</v>
      </c>
      <c r="G560" t="s">
        <v>140</v>
      </c>
      <c r="H560" t="str">
        <f>_xlfn.TEXTJOIN(" ",TRUE,
'Fiche formation'!$C$18,
_xlfn.SWITCH('Fiche formation'!$C$18,"DNO","2A","DE AUDIO","3A",
_xlfn.SWITCH('Fiche formation'!$C$15,"DEUST","2A","DSCG","2A","MASTER","2A","BUT","3A","DCG","3A","LG","3A","LP","3A","INGE","3A",""))
)</f>
        <v>M CHPS 2A</v>
      </c>
    </row>
    <row r="561" spans="1:8" x14ac:dyDescent="0.3">
      <c r="A561" s="1">
        <f t="shared" si="35"/>
        <v>46514</v>
      </c>
      <c r="B561" t="str">
        <f t="shared" si="32"/>
        <v>14:00</v>
      </c>
      <c r="C561" t="str">
        <f t="shared" si="33"/>
        <v>17:00</v>
      </c>
      <c r="D561" s="12" t="str" cm="1">
        <f t="array" ref="D561">_xlfn.LET(
    _xlpm.d, A561,
    _xlpm.debut, DATE(2026,8,1),
    _xlpm.m, DATEDIF(_xlpm.debut, _xlpm.d, "m"),
    _xlpm.col, 1 + _xlpm.m*3,
    _xlpm.dates, INDEX('Calendrier 2026-2027'!$C$13:$BC$43,,_xlpm.col),
    _xlpm.titres, INDEX('Calendrier 2026-2027'!$D$13:$BD$43,,_xlpm.col),
    _xlpm.r, _xlfn.XLOOKUP(_xlpm.d, _xlpm.dates, _xlpm.titres),
    IF(_xlpm.r=0,"",_xlpm.r)
)</f>
        <v>Entreprise</v>
      </c>
      <c r="E561">
        <f t="shared" si="34"/>
        <v>0</v>
      </c>
      <c r="F561" t="str">
        <f>_xlfn.XLOOKUP('Fiche formation'!$C$8,SitesFormations[Site de formation principal],SitesFormations[Mail pour assiduité],"")</f>
        <v>cfa-ensuplr-upvd@umontpellier.fr</v>
      </c>
      <c r="G561" t="s">
        <v>140</v>
      </c>
      <c r="H561" t="str">
        <f>_xlfn.TEXTJOIN(" ",TRUE,
'Fiche formation'!$C$18,
_xlfn.SWITCH('Fiche formation'!$C$18,"DNO","2A","DE AUDIO","3A",
_xlfn.SWITCH('Fiche formation'!$C$15,"DEUST","2A","DSCG","2A","MASTER","2A","BUT","3A","DCG","3A","LG","3A","LP","3A","INGE","3A",""))
)</f>
        <v>M CHPS 2A</v>
      </c>
    </row>
    <row r="562" spans="1:8" x14ac:dyDescent="0.3">
      <c r="A562" s="1">
        <f t="shared" si="35"/>
        <v>46515</v>
      </c>
      <c r="B562" t="str">
        <f t="shared" si="32"/>
        <v/>
      </c>
      <c r="C562" t="str">
        <f t="shared" si="33"/>
        <v/>
      </c>
      <c r="D562" s="12" t="str" cm="1">
        <f t="array" ref="D562">_xlfn.LET(
    _xlpm.d, A562,
    _xlpm.debut, DATE(2026,8,1),
    _xlpm.m, DATEDIF(_xlpm.debut, _xlpm.d, "m"),
    _xlpm.col, 1 + _xlpm.m*3,
    _xlpm.dates, INDEX('Calendrier 2026-2027'!$C$13:$BC$43,,_xlpm.col),
    _xlpm.titres, INDEX('Calendrier 2026-2027'!$D$13:$BD$43,,_xlpm.col),
    _xlpm.r, _xlfn.XLOOKUP(_xlpm.d, _xlpm.dates, _xlpm.titres),
    IF(_xlpm.r=0,"",_xlpm.r)
)</f>
        <v/>
      </c>
      <c r="E562" t="str">
        <f t="shared" si="34"/>
        <v/>
      </c>
      <c r="F562" t="str">
        <f>_xlfn.XLOOKUP('Fiche formation'!$C$8,SitesFormations[Site de formation principal],SitesFormations[Mail pour assiduité],"")</f>
        <v>cfa-ensuplr-upvd@umontpellier.fr</v>
      </c>
      <c r="G562" t="s">
        <v>140</v>
      </c>
      <c r="H562" t="str">
        <f>_xlfn.TEXTJOIN(" ",TRUE,
'Fiche formation'!$C$18,
_xlfn.SWITCH('Fiche formation'!$C$18,"DNO","2A","DE AUDIO","3A",
_xlfn.SWITCH('Fiche formation'!$C$15,"DEUST","2A","DSCG","2A","MASTER","2A","BUT","3A","DCG","3A","LG","3A","LP","3A","INGE","3A",""))
)</f>
        <v>M CHPS 2A</v>
      </c>
    </row>
    <row r="563" spans="1:8" x14ac:dyDescent="0.3">
      <c r="A563" s="1">
        <f t="shared" si="35"/>
        <v>46515</v>
      </c>
      <c r="B563" t="str">
        <f t="shared" si="32"/>
        <v/>
      </c>
      <c r="C563" t="str">
        <f t="shared" si="33"/>
        <v/>
      </c>
      <c r="D563" s="12" t="str" cm="1">
        <f t="array" ref="D563">_xlfn.LET(
    _xlpm.d, A563,
    _xlpm.debut, DATE(2026,8,1),
    _xlpm.m, DATEDIF(_xlpm.debut, _xlpm.d, "m"),
    _xlpm.col, 1 + _xlpm.m*3,
    _xlpm.dates, INDEX('Calendrier 2026-2027'!$C$13:$BC$43,,_xlpm.col),
    _xlpm.titres, INDEX('Calendrier 2026-2027'!$D$13:$BD$43,,_xlpm.col),
    _xlpm.r, _xlfn.XLOOKUP(_xlpm.d, _xlpm.dates, _xlpm.titres),
    IF(_xlpm.r=0,"",_xlpm.r)
)</f>
        <v/>
      </c>
      <c r="E563" t="str">
        <f t="shared" si="34"/>
        <v/>
      </c>
      <c r="F563" t="str">
        <f>_xlfn.XLOOKUP('Fiche formation'!$C$8,SitesFormations[Site de formation principal],SitesFormations[Mail pour assiduité],"")</f>
        <v>cfa-ensuplr-upvd@umontpellier.fr</v>
      </c>
      <c r="G563" t="s">
        <v>140</v>
      </c>
      <c r="H563" t="str">
        <f>_xlfn.TEXTJOIN(" ",TRUE,
'Fiche formation'!$C$18,
_xlfn.SWITCH('Fiche formation'!$C$18,"DNO","2A","DE AUDIO","3A",
_xlfn.SWITCH('Fiche formation'!$C$15,"DEUST","2A","DSCG","2A","MASTER","2A","BUT","3A","DCG","3A","LG","3A","LP","3A","INGE","3A",""))
)</f>
        <v>M CHPS 2A</v>
      </c>
    </row>
    <row r="564" spans="1:8" x14ac:dyDescent="0.3">
      <c r="A564" s="1">
        <f t="shared" si="35"/>
        <v>46516</v>
      </c>
      <c r="B564" t="str">
        <f t="shared" si="32"/>
        <v/>
      </c>
      <c r="C564" t="str">
        <f t="shared" si="33"/>
        <v/>
      </c>
      <c r="D564" s="12" t="str" cm="1">
        <f t="array" ref="D564">_xlfn.LET(
    _xlpm.d, A564,
    _xlpm.debut, DATE(2026,8,1),
    _xlpm.m, DATEDIF(_xlpm.debut, _xlpm.d, "m"),
    _xlpm.col, 1 + _xlpm.m*3,
    _xlpm.dates, INDEX('Calendrier 2026-2027'!$C$13:$BC$43,,_xlpm.col),
    _xlpm.titres, INDEX('Calendrier 2026-2027'!$D$13:$BD$43,,_xlpm.col),
    _xlpm.r, _xlfn.XLOOKUP(_xlpm.d, _xlpm.dates, _xlpm.titres),
    IF(_xlpm.r=0,"",_xlpm.r)
)</f>
        <v/>
      </c>
      <c r="E564" t="str">
        <f t="shared" si="34"/>
        <v/>
      </c>
      <c r="F564" t="str">
        <f>_xlfn.XLOOKUP('Fiche formation'!$C$8,SitesFormations[Site de formation principal],SitesFormations[Mail pour assiduité],"")</f>
        <v>cfa-ensuplr-upvd@umontpellier.fr</v>
      </c>
      <c r="G564" t="s">
        <v>140</v>
      </c>
      <c r="H564" t="str">
        <f>_xlfn.TEXTJOIN(" ",TRUE,
'Fiche formation'!$C$18,
_xlfn.SWITCH('Fiche formation'!$C$18,"DNO","2A","DE AUDIO","3A",
_xlfn.SWITCH('Fiche formation'!$C$15,"DEUST","2A","DSCG","2A","MASTER","2A","BUT","3A","DCG","3A","LG","3A","LP","3A","INGE","3A",""))
)</f>
        <v>M CHPS 2A</v>
      </c>
    </row>
    <row r="565" spans="1:8" x14ac:dyDescent="0.3">
      <c r="A565" s="1">
        <f t="shared" si="35"/>
        <v>46516</v>
      </c>
      <c r="B565" t="str">
        <f t="shared" si="32"/>
        <v/>
      </c>
      <c r="C565" t="str">
        <f t="shared" si="33"/>
        <v/>
      </c>
      <c r="D565" s="12" t="str" cm="1">
        <f t="array" ref="D565">_xlfn.LET(
    _xlpm.d, A565,
    _xlpm.debut, DATE(2026,8,1),
    _xlpm.m, DATEDIF(_xlpm.debut, _xlpm.d, "m"),
    _xlpm.col, 1 + _xlpm.m*3,
    _xlpm.dates, INDEX('Calendrier 2026-2027'!$C$13:$BC$43,,_xlpm.col),
    _xlpm.titres, INDEX('Calendrier 2026-2027'!$D$13:$BD$43,,_xlpm.col),
    _xlpm.r, _xlfn.XLOOKUP(_xlpm.d, _xlpm.dates, _xlpm.titres),
    IF(_xlpm.r=0,"",_xlpm.r)
)</f>
        <v/>
      </c>
      <c r="E565" t="str">
        <f t="shared" si="34"/>
        <v/>
      </c>
      <c r="F565" t="str">
        <f>_xlfn.XLOOKUP('Fiche formation'!$C$8,SitesFormations[Site de formation principal],SitesFormations[Mail pour assiduité],"")</f>
        <v>cfa-ensuplr-upvd@umontpellier.fr</v>
      </c>
      <c r="G565" t="s">
        <v>140</v>
      </c>
      <c r="H565" t="str">
        <f>_xlfn.TEXTJOIN(" ",TRUE,
'Fiche formation'!$C$18,
_xlfn.SWITCH('Fiche formation'!$C$18,"DNO","2A","DE AUDIO","3A",
_xlfn.SWITCH('Fiche formation'!$C$15,"DEUST","2A","DSCG","2A","MASTER","2A","BUT","3A","DCG","3A","LG","3A","LP","3A","INGE","3A",""))
)</f>
        <v>M CHPS 2A</v>
      </c>
    </row>
    <row r="566" spans="1:8" x14ac:dyDescent="0.3">
      <c r="A566" s="1">
        <f t="shared" si="35"/>
        <v>46517</v>
      </c>
      <c r="B566" t="str">
        <f t="shared" si="32"/>
        <v>08:00</v>
      </c>
      <c r="C566" t="str">
        <f t="shared" si="33"/>
        <v>12:00</v>
      </c>
      <c r="D566" s="12" t="str" cm="1">
        <f t="array" ref="D566">_xlfn.LET(
    _xlpm.d, A566,
    _xlpm.debut, DATE(2026,8,1),
    _xlpm.m, DATEDIF(_xlpm.debut, _xlpm.d, "m"),
    _xlpm.col, 1 + _xlpm.m*3,
    _xlpm.dates, INDEX('Calendrier 2026-2027'!$C$13:$BC$43,,_xlpm.col),
    _xlpm.titres, INDEX('Calendrier 2026-2027'!$D$13:$BD$43,,_xlpm.col),
    _xlpm.r, _xlfn.XLOOKUP(_xlpm.d, _xlpm.dates, _xlpm.titres),
    IF(_xlpm.r=0,"",_xlpm.r)
)</f>
        <v>Entreprise</v>
      </c>
      <c r="E566">
        <f t="shared" si="34"/>
        <v>0</v>
      </c>
      <c r="F566" t="str">
        <f>_xlfn.XLOOKUP('Fiche formation'!$C$8,SitesFormations[Site de formation principal],SitesFormations[Mail pour assiduité],"")</f>
        <v>cfa-ensuplr-upvd@umontpellier.fr</v>
      </c>
      <c r="G566" t="s">
        <v>140</v>
      </c>
      <c r="H566" t="str">
        <f>_xlfn.TEXTJOIN(" ",TRUE,
'Fiche formation'!$C$18,
_xlfn.SWITCH('Fiche formation'!$C$18,"DNO","2A","DE AUDIO","3A",
_xlfn.SWITCH('Fiche formation'!$C$15,"DEUST","2A","DSCG","2A","MASTER","2A","BUT","3A","DCG","3A","LG","3A","LP","3A","INGE","3A",""))
)</f>
        <v>M CHPS 2A</v>
      </c>
    </row>
    <row r="567" spans="1:8" x14ac:dyDescent="0.3">
      <c r="A567" s="1">
        <f t="shared" si="35"/>
        <v>46517</v>
      </c>
      <c r="B567" t="str">
        <f t="shared" si="32"/>
        <v>14:00</v>
      </c>
      <c r="C567" t="str">
        <f t="shared" si="33"/>
        <v>17:00</v>
      </c>
      <c r="D567" s="12" t="str" cm="1">
        <f t="array" ref="D567">_xlfn.LET(
    _xlpm.d, A567,
    _xlpm.debut, DATE(2026,8,1),
    _xlpm.m, DATEDIF(_xlpm.debut, _xlpm.d, "m"),
    _xlpm.col, 1 + _xlpm.m*3,
    _xlpm.dates, INDEX('Calendrier 2026-2027'!$C$13:$BC$43,,_xlpm.col),
    _xlpm.titres, INDEX('Calendrier 2026-2027'!$D$13:$BD$43,,_xlpm.col),
    _xlpm.r, _xlfn.XLOOKUP(_xlpm.d, _xlpm.dates, _xlpm.titres),
    IF(_xlpm.r=0,"",_xlpm.r)
)</f>
        <v>Entreprise</v>
      </c>
      <c r="E567">
        <f t="shared" si="34"/>
        <v>0</v>
      </c>
      <c r="F567" t="str">
        <f>_xlfn.XLOOKUP('Fiche formation'!$C$8,SitesFormations[Site de formation principal],SitesFormations[Mail pour assiduité],"")</f>
        <v>cfa-ensuplr-upvd@umontpellier.fr</v>
      </c>
      <c r="G567" t="s">
        <v>140</v>
      </c>
      <c r="H567" t="str">
        <f>_xlfn.TEXTJOIN(" ",TRUE,
'Fiche formation'!$C$18,
_xlfn.SWITCH('Fiche formation'!$C$18,"DNO","2A","DE AUDIO","3A",
_xlfn.SWITCH('Fiche formation'!$C$15,"DEUST","2A","DSCG","2A","MASTER","2A","BUT","3A","DCG","3A","LG","3A","LP","3A","INGE","3A",""))
)</f>
        <v>M CHPS 2A</v>
      </c>
    </row>
    <row r="568" spans="1:8" x14ac:dyDescent="0.3">
      <c r="A568" s="1">
        <f t="shared" si="35"/>
        <v>46518</v>
      </c>
      <c r="B568" t="str">
        <f t="shared" si="32"/>
        <v>08:00</v>
      </c>
      <c r="C568" t="str">
        <f t="shared" si="33"/>
        <v>12:00</v>
      </c>
      <c r="D568" s="12" t="str" cm="1">
        <f t="array" ref="D568">_xlfn.LET(
    _xlpm.d, A568,
    _xlpm.debut, DATE(2026,8,1),
    _xlpm.m, DATEDIF(_xlpm.debut, _xlpm.d, "m"),
    _xlpm.col, 1 + _xlpm.m*3,
    _xlpm.dates, INDEX('Calendrier 2026-2027'!$C$13:$BC$43,,_xlpm.col),
    _xlpm.titres, INDEX('Calendrier 2026-2027'!$D$13:$BD$43,,_xlpm.col),
    _xlpm.r, _xlfn.XLOOKUP(_xlpm.d, _xlpm.dates, _xlpm.titres),
    IF(_xlpm.r=0,"",_xlpm.r)
)</f>
        <v>Entreprise</v>
      </c>
      <c r="E568">
        <f t="shared" si="34"/>
        <v>0</v>
      </c>
      <c r="F568" t="str">
        <f>_xlfn.XLOOKUP('Fiche formation'!$C$8,SitesFormations[Site de formation principal],SitesFormations[Mail pour assiduité],"")</f>
        <v>cfa-ensuplr-upvd@umontpellier.fr</v>
      </c>
      <c r="G568" t="s">
        <v>140</v>
      </c>
      <c r="H568" t="str">
        <f>_xlfn.TEXTJOIN(" ",TRUE,
'Fiche formation'!$C$18,
_xlfn.SWITCH('Fiche formation'!$C$18,"DNO","2A","DE AUDIO","3A",
_xlfn.SWITCH('Fiche formation'!$C$15,"DEUST","2A","DSCG","2A","MASTER","2A","BUT","3A","DCG","3A","LG","3A","LP","3A","INGE","3A",""))
)</f>
        <v>M CHPS 2A</v>
      </c>
    </row>
    <row r="569" spans="1:8" x14ac:dyDescent="0.3">
      <c r="A569" s="1">
        <f t="shared" si="35"/>
        <v>46518</v>
      </c>
      <c r="B569" t="str">
        <f t="shared" si="32"/>
        <v>14:00</v>
      </c>
      <c r="C569" t="str">
        <f t="shared" si="33"/>
        <v>17:00</v>
      </c>
      <c r="D569" s="12" t="str" cm="1">
        <f t="array" ref="D569">_xlfn.LET(
    _xlpm.d, A569,
    _xlpm.debut, DATE(2026,8,1),
    _xlpm.m, DATEDIF(_xlpm.debut, _xlpm.d, "m"),
    _xlpm.col, 1 + _xlpm.m*3,
    _xlpm.dates, INDEX('Calendrier 2026-2027'!$C$13:$BC$43,,_xlpm.col),
    _xlpm.titres, INDEX('Calendrier 2026-2027'!$D$13:$BD$43,,_xlpm.col),
    _xlpm.r, _xlfn.XLOOKUP(_xlpm.d, _xlpm.dates, _xlpm.titres),
    IF(_xlpm.r=0,"",_xlpm.r)
)</f>
        <v>Entreprise</v>
      </c>
      <c r="E569">
        <f t="shared" si="34"/>
        <v>0</v>
      </c>
      <c r="F569" t="str">
        <f>_xlfn.XLOOKUP('Fiche formation'!$C$8,SitesFormations[Site de formation principal],SitesFormations[Mail pour assiduité],"")</f>
        <v>cfa-ensuplr-upvd@umontpellier.fr</v>
      </c>
      <c r="G569" t="s">
        <v>140</v>
      </c>
      <c r="H569" t="str">
        <f>_xlfn.TEXTJOIN(" ",TRUE,
'Fiche formation'!$C$18,
_xlfn.SWITCH('Fiche formation'!$C$18,"DNO","2A","DE AUDIO","3A",
_xlfn.SWITCH('Fiche formation'!$C$15,"DEUST","2A","DSCG","2A","MASTER","2A","BUT","3A","DCG","3A","LG","3A","LP","3A","INGE","3A",""))
)</f>
        <v>M CHPS 2A</v>
      </c>
    </row>
    <row r="570" spans="1:8" x14ac:dyDescent="0.3">
      <c r="A570" s="1">
        <f t="shared" si="35"/>
        <v>46519</v>
      </c>
      <c r="B570" t="str">
        <f t="shared" si="32"/>
        <v>08:00</v>
      </c>
      <c r="C570" t="str">
        <f t="shared" si="33"/>
        <v>12:00</v>
      </c>
      <c r="D570" s="12" t="str" cm="1">
        <f t="array" ref="D570">_xlfn.LET(
    _xlpm.d, A570,
    _xlpm.debut, DATE(2026,8,1),
    _xlpm.m, DATEDIF(_xlpm.debut, _xlpm.d, "m"),
    _xlpm.col, 1 + _xlpm.m*3,
    _xlpm.dates, INDEX('Calendrier 2026-2027'!$C$13:$BC$43,,_xlpm.col),
    _xlpm.titres, INDEX('Calendrier 2026-2027'!$D$13:$BD$43,,_xlpm.col),
    _xlpm.r, _xlfn.XLOOKUP(_xlpm.d, _xlpm.dates, _xlpm.titres),
    IF(_xlpm.r=0,"",_xlpm.r)
)</f>
        <v>Entreprise</v>
      </c>
      <c r="E570">
        <f t="shared" si="34"/>
        <v>0</v>
      </c>
      <c r="F570" t="str">
        <f>_xlfn.XLOOKUP('Fiche formation'!$C$8,SitesFormations[Site de formation principal],SitesFormations[Mail pour assiduité],"")</f>
        <v>cfa-ensuplr-upvd@umontpellier.fr</v>
      </c>
      <c r="G570" t="s">
        <v>140</v>
      </c>
      <c r="H570" t="str">
        <f>_xlfn.TEXTJOIN(" ",TRUE,
'Fiche formation'!$C$18,
_xlfn.SWITCH('Fiche formation'!$C$18,"DNO","2A","DE AUDIO","3A",
_xlfn.SWITCH('Fiche formation'!$C$15,"DEUST","2A","DSCG","2A","MASTER","2A","BUT","3A","DCG","3A","LG","3A","LP","3A","INGE","3A",""))
)</f>
        <v>M CHPS 2A</v>
      </c>
    </row>
    <row r="571" spans="1:8" x14ac:dyDescent="0.3">
      <c r="A571" s="1">
        <f t="shared" si="35"/>
        <v>46519</v>
      </c>
      <c r="B571" t="str">
        <f t="shared" si="32"/>
        <v>14:00</v>
      </c>
      <c r="C571" t="str">
        <f t="shared" si="33"/>
        <v>17:00</v>
      </c>
      <c r="D571" s="12" t="str" cm="1">
        <f t="array" ref="D571">_xlfn.LET(
    _xlpm.d, A571,
    _xlpm.debut, DATE(2026,8,1),
    _xlpm.m, DATEDIF(_xlpm.debut, _xlpm.d, "m"),
    _xlpm.col, 1 + _xlpm.m*3,
    _xlpm.dates, INDEX('Calendrier 2026-2027'!$C$13:$BC$43,,_xlpm.col),
    _xlpm.titres, INDEX('Calendrier 2026-2027'!$D$13:$BD$43,,_xlpm.col),
    _xlpm.r, _xlfn.XLOOKUP(_xlpm.d, _xlpm.dates, _xlpm.titres),
    IF(_xlpm.r=0,"",_xlpm.r)
)</f>
        <v>Entreprise</v>
      </c>
      <c r="E571">
        <f t="shared" si="34"/>
        <v>0</v>
      </c>
      <c r="F571" t="str">
        <f>_xlfn.XLOOKUP('Fiche formation'!$C$8,SitesFormations[Site de formation principal],SitesFormations[Mail pour assiduité],"")</f>
        <v>cfa-ensuplr-upvd@umontpellier.fr</v>
      </c>
      <c r="G571" t="s">
        <v>140</v>
      </c>
      <c r="H571" t="str">
        <f>_xlfn.TEXTJOIN(" ",TRUE,
'Fiche formation'!$C$18,
_xlfn.SWITCH('Fiche formation'!$C$18,"DNO","2A","DE AUDIO","3A",
_xlfn.SWITCH('Fiche formation'!$C$15,"DEUST","2A","DSCG","2A","MASTER","2A","BUT","3A","DCG","3A","LG","3A","LP","3A","INGE","3A",""))
)</f>
        <v>M CHPS 2A</v>
      </c>
    </row>
    <row r="572" spans="1:8" x14ac:dyDescent="0.3">
      <c r="A572" s="1">
        <f t="shared" si="35"/>
        <v>46520</v>
      </c>
      <c r="B572" t="str">
        <f t="shared" si="32"/>
        <v>08:00</v>
      </c>
      <c r="C572" t="str">
        <f t="shared" si="33"/>
        <v>12:00</v>
      </c>
      <c r="D572" s="12" t="str" cm="1">
        <f t="array" ref="D572">_xlfn.LET(
    _xlpm.d, A572,
    _xlpm.debut, DATE(2026,8,1),
    _xlpm.m, DATEDIF(_xlpm.debut, _xlpm.d, "m"),
    _xlpm.col, 1 + _xlpm.m*3,
    _xlpm.dates, INDEX('Calendrier 2026-2027'!$C$13:$BC$43,,_xlpm.col),
    _xlpm.titres, INDEX('Calendrier 2026-2027'!$D$13:$BD$43,,_xlpm.col),
    _xlpm.r, _xlfn.XLOOKUP(_xlpm.d, _xlpm.dates, _xlpm.titres),
    IF(_xlpm.r=0,"",_xlpm.r)
)</f>
        <v>Entreprise</v>
      </c>
      <c r="E572">
        <f t="shared" si="34"/>
        <v>0</v>
      </c>
      <c r="F572" t="str">
        <f>_xlfn.XLOOKUP('Fiche formation'!$C$8,SitesFormations[Site de formation principal],SitesFormations[Mail pour assiduité],"")</f>
        <v>cfa-ensuplr-upvd@umontpellier.fr</v>
      </c>
      <c r="G572" t="s">
        <v>140</v>
      </c>
      <c r="H572" t="str">
        <f>_xlfn.TEXTJOIN(" ",TRUE,
'Fiche formation'!$C$18,
_xlfn.SWITCH('Fiche formation'!$C$18,"DNO","2A","DE AUDIO","3A",
_xlfn.SWITCH('Fiche formation'!$C$15,"DEUST","2A","DSCG","2A","MASTER","2A","BUT","3A","DCG","3A","LG","3A","LP","3A","INGE","3A",""))
)</f>
        <v>M CHPS 2A</v>
      </c>
    </row>
    <row r="573" spans="1:8" x14ac:dyDescent="0.3">
      <c r="A573" s="1">
        <f t="shared" si="35"/>
        <v>46520</v>
      </c>
      <c r="B573" t="str">
        <f t="shared" si="32"/>
        <v>14:00</v>
      </c>
      <c r="C573" t="str">
        <f t="shared" si="33"/>
        <v>17:00</v>
      </c>
      <c r="D573" s="12" t="str" cm="1">
        <f t="array" ref="D573">_xlfn.LET(
    _xlpm.d, A573,
    _xlpm.debut, DATE(2026,8,1),
    _xlpm.m, DATEDIF(_xlpm.debut, _xlpm.d, "m"),
    _xlpm.col, 1 + _xlpm.m*3,
    _xlpm.dates, INDEX('Calendrier 2026-2027'!$C$13:$BC$43,,_xlpm.col),
    _xlpm.titres, INDEX('Calendrier 2026-2027'!$D$13:$BD$43,,_xlpm.col),
    _xlpm.r, _xlfn.XLOOKUP(_xlpm.d, _xlpm.dates, _xlpm.titres),
    IF(_xlpm.r=0,"",_xlpm.r)
)</f>
        <v>Entreprise</v>
      </c>
      <c r="E573">
        <f t="shared" si="34"/>
        <v>0</v>
      </c>
      <c r="F573" t="str">
        <f>_xlfn.XLOOKUP('Fiche formation'!$C$8,SitesFormations[Site de formation principal],SitesFormations[Mail pour assiduité],"")</f>
        <v>cfa-ensuplr-upvd@umontpellier.fr</v>
      </c>
      <c r="G573" t="s">
        <v>140</v>
      </c>
      <c r="H573" t="str">
        <f>_xlfn.TEXTJOIN(" ",TRUE,
'Fiche formation'!$C$18,
_xlfn.SWITCH('Fiche formation'!$C$18,"DNO","2A","DE AUDIO","3A",
_xlfn.SWITCH('Fiche formation'!$C$15,"DEUST","2A","DSCG","2A","MASTER","2A","BUT","3A","DCG","3A","LG","3A","LP","3A","INGE","3A",""))
)</f>
        <v>M CHPS 2A</v>
      </c>
    </row>
    <row r="574" spans="1:8" x14ac:dyDescent="0.3">
      <c r="A574" s="1">
        <f t="shared" si="35"/>
        <v>46521</v>
      </c>
      <c r="B574" t="str">
        <f t="shared" si="32"/>
        <v>08:00</v>
      </c>
      <c r="C574" t="str">
        <f t="shared" si="33"/>
        <v>12:00</v>
      </c>
      <c r="D574" s="12" t="str" cm="1">
        <f t="array" ref="D574">_xlfn.LET(
    _xlpm.d, A574,
    _xlpm.debut, DATE(2026,8,1),
    _xlpm.m, DATEDIF(_xlpm.debut, _xlpm.d, "m"),
    _xlpm.col, 1 + _xlpm.m*3,
    _xlpm.dates, INDEX('Calendrier 2026-2027'!$C$13:$BC$43,,_xlpm.col),
    _xlpm.titres, INDEX('Calendrier 2026-2027'!$D$13:$BD$43,,_xlpm.col),
    _xlpm.r, _xlfn.XLOOKUP(_xlpm.d, _xlpm.dates, _xlpm.titres),
    IF(_xlpm.r=0,"",_xlpm.r)
)</f>
        <v>Entreprise</v>
      </c>
      <c r="E574">
        <f t="shared" si="34"/>
        <v>0</v>
      </c>
      <c r="F574" t="str">
        <f>_xlfn.XLOOKUP('Fiche formation'!$C$8,SitesFormations[Site de formation principal],SitesFormations[Mail pour assiduité],"")</f>
        <v>cfa-ensuplr-upvd@umontpellier.fr</v>
      </c>
      <c r="G574" t="s">
        <v>140</v>
      </c>
      <c r="H574" t="str">
        <f>_xlfn.TEXTJOIN(" ",TRUE,
'Fiche formation'!$C$18,
_xlfn.SWITCH('Fiche formation'!$C$18,"DNO","2A","DE AUDIO","3A",
_xlfn.SWITCH('Fiche formation'!$C$15,"DEUST","2A","DSCG","2A","MASTER","2A","BUT","3A","DCG","3A","LG","3A","LP","3A","INGE","3A",""))
)</f>
        <v>M CHPS 2A</v>
      </c>
    </row>
    <row r="575" spans="1:8" x14ac:dyDescent="0.3">
      <c r="A575" s="1">
        <f t="shared" si="35"/>
        <v>46521</v>
      </c>
      <c r="B575" t="str">
        <f t="shared" si="32"/>
        <v>14:00</v>
      </c>
      <c r="C575" t="str">
        <f t="shared" si="33"/>
        <v>17:00</v>
      </c>
      <c r="D575" s="12" t="str" cm="1">
        <f t="array" ref="D575">_xlfn.LET(
    _xlpm.d, A575,
    _xlpm.debut, DATE(2026,8,1),
    _xlpm.m, DATEDIF(_xlpm.debut, _xlpm.d, "m"),
    _xlpm.col, 1 + _xlpm.m*3,
    _xlpm.dates, INDEX('Calendrier 2026-2027'!$C$13:$BC$43,,_xlpm.col),
    _xlpm.titres, INDEX('Calendrier 2026-2027'!$D$13:$BD$43,,_xlpm.col),
    _xlpm.r, _xlfn.XLOOKUP(_xlpm.d, _xlpm.dates, _xlpm.titres),
    IF(_xlpm.r=0,"",_xlpm.r)
)</f>
        <v>Entreprise</v>
      </c>
      <c r="E575">
        <f t="shared" si="34"/>
        <v>0</v>
      </c>
      <c r="F575" t="str">
        <f>_xlfn.XLOOKUP('Fiche formation'!$C$8,SitesFormations[Site de formation principal],SitesFormations[Mail pour assiduité],"")</f>
        <v>cfa-ensuplr-upvd@umontpellier.fr</v>
      </c>
      <c r="G575" t="s">
        <v>140</v>
      </c>
      <c r="H575" t="str">
        <f>_xlfn.TEXTJOIN(" ",TRUE,
'Fiche formation'!$C$18,
_xlfn.SWITCH('Fiche formation'!$C$18,"DNO","2A","DE AUDIO","3A",
_xlfn.SWITCH('Fiche formation'!$C$15,"DEUST","2A","DSCG","2A","MASTER","2A","BUT","3A","DCG","3A","LG","3A","LP","3A","INGE","3A",""))
)</f>
        <v>M CHPS 2A</v>
      </c>
    </row>
    <row r="576" spans="1:8" x14ac:dyDescent="0.3">
      <c r="A576" s="1">
        <f t="shared" si="35"/>
        <v>46522</v>
      </c>
      <c r="B576" t="str">
        <f t="shared" si="32"/>
        <v/>
      </c>
      <c r="C576" t="str">
        <f t="shared" si="33"/>
        <v/>
      </c>
      <c r="D576" s="12" t="str" cm="1">
        <f t="array" ref="D576">_xlfn.LET(
    _xlpm.d, A576,
    _xlpm.debut, DATE(2026,8,1),
    _xlpm.m, DATEDIF(_xlpm.debut, _xlpm.d, "m"),
    _xlpm.col, 1 + _xlpm.m*3,
    _xlpm.dates, INDEX('Calendrier 2026-2027'!$C$13:$BC$43,,_xlpm.col),
    _xlpm.titres, INDEX('Calendrier 2026-2027'!$D$13:$BD$43,,_xlpm.col),
    _xlpm.r, _xlfn.XLOOKUP(_xlpm.d, _xlpm.dates, _xlpm.titres),
    IF(_xlpm.r=0,"",_xlpm.r)
)</f>
        <v/>
      </c>
      <c r="E576" t="str">
        <f t="shared" si="34"/>
        <v/>
      </c>
      <c r="F576" t="str">
        <f>_xlfn.XLOOKUP('Fiche formation'!$C$8,SitesFormations[Site de formation principal],SitesFormations[Mail pour assiduité],"")</f>
        <v>cfa-ensuplr-upvd@umontpellier.fr</v>
      </c>
      <c r="G576" t="s">
        <v>140</v>
      </c>
      <c r="H576" t="str">
        <f>_xlfn.TEXTJOIN(" ",TRUE,
'Fiche formation'!$C$18,
_xlfn.SWITCH('Fiche formation'!$C$18,"DNO","2A","DE AUDIO","3A",
_xlfn.SWITCH('Fiche formation'!$C$15,"DEUST","2A","DSCG","2A","MASTER","2A","BUT","3A","DCG","3A","LG","3A","LP","3A","INGE","3A",""))
)</f>
        <v>M CHPS 2A</v>
      </c>
    </row>
    <row r="577" spans="1:8" x14ac:dyDescent="0.3">
      <c r="A577" s="1">
        <f t="shared" si="35"/>
        <v>46522</v>
      </c>
      <c r="B577" t="str">
        <f t="shared" si="32"/>
        <v/>
      </c>
      <c r="C577" t="str">
        <f t="shared" si="33"/>
        <v/>
      </c>
      <c r="D577" s="12" t="str" cm="1">
        <f t="array" ref="D577">_xlfn.LET(
    _xlpm.d, A577,
    _xlpm.debut, DATE(2026,8,1),
    _xlpm.m, DATEDIF(_xlpm.debut, _xlpm.d, "m"),
    _xlpm.col, 1 + _xlpm.m*3,
    _xlpm.dates, INDEX('Calendrier 2026-2027'!$C$13:$BC$43,,_xlpm.col),
    _xlpm.titres, INDEX('Calendrier 2026-2027'!$D$13:$BD$43,,_xlpm.col),
    _xlpm.r, _xlfn.XLOOKUP(_xlpm.d, _xlpm.dates, _xlpm.titres),
    IF(_xlpm.r=0,"",_xlpm.r)
)</f>
        <v/>
      </c>
      <c r="E577" t="str">
        <f t="shared" si="34"/>
        <v/>
      </c>
      <c r="F577" t="str">
        <f>_xlfn.XLOOKUP('Fiche formation'!$C$8,SitesFormations[Site de formation principal],SitesFormations[Mail pour assiduité],"")</f>
        <v>cfa-ensuplr-upvd@umontpellier.fr</v>
      </c>
      <c r="G577" t="s">
        <v>140</v>
      </c>
      <c r="H577" t="str">
        <f>_xlfn.TEXTJOIN(" ",TRUE,
'Fiche formation'!$C$18,
_xlfn.SWITCH('Fiche formation'!$C$18,"DNO","2A","DE AUDIO","3A",
_xlfn.SWITCH('Fiche formation'!$C$15,"DEUST","2A","DSCG","2A","MASTER","2A","BUT","3A","DCG","3A","LG","3A","LP","3A","INGE","3A",""))
)</f>
        <v>M CHPS 2A</v>
      </c>
    </row>
    <row r="578" spans="1:8" x14ac:dyDescent="0.3">
      <c r="A578" s="1">
        <f t="shared" si="35"/>
        <v>46523</v>
      </c>
      <c r="B578" t="str">
        <f t="shared" si="32"/>
        <v/>
      </c>
      <c r="C578" t="str">
        <f t="shared" si="33"/>
        <v/>
      </c>
      <c r="D578" s="12" t="str" cm="1">
        <f t="array" ref="D578">_xlfn.LET(
    _xlpm.d, A578,
    _xlpm.debut, DATE(2026,8,1),
    _xlpm.m, DATEDIF(_xlpm.debut, _xlpm.d, "m"),
    _xlpm.col, 1 + _xlpm.m*3,
    _xlpm.dates, INDEX('Calendrier 2026-2027'!$C$13:$BC$43,,_xlpm.col),
    _xlpm.titres, INDEX('Calendrier 2026-2027'!$D$13:$BD$43,,_xlpm.col),
    _xlpm.r, _xlfn.XLOOKUP(_xlpm.d, _xlpm.dates, _xlpm.titres),
    IF(_xlpm.r=0,"",_xlpm.r)
)</f>
        <v/>
      </c>
      <c r="E578" t="str">
        <f t="shared" si="34"/>
        <v/>
      </c>
      <c r="F578" t="str">
        <f>_xlfn.XLOOKUP('Fiche formation'!$C$8,SitesFormations[Site de formation principal],SitesFormations[Mail pour assiduité],"")</f>
        <v>cfa-ensuplr-upvd@umontpellier.fr</v>
      </c>
      <c r="G578" t="s">
        <v>140</v>
      </c>
      <c r="H578" t="str">
        <f>_xlfn.TEXTJOIN(" ",TRUE,
'Fiche formation'!$C$18,
_xlfn.SWITCH('Fiche formation'!$C$18,"DNO","2A","DE AUDIO","3A",
_xlfn.SWITCH('Fiche formation'!$C$15,"DEUST","2A","DSCG","2A","MASTER","2A","BUT","3A","DCG","3A","LG","3A","LP","3A","INGE","3A",""))
)</f>
        <v>M CHPS 2A</v>
      </c>
    </row>
    <row r="579" spans="1:8" x14ac:dyDescent="0.3">
      <c r="A579" s="1">
        <f t="shared" si="35"/>
        <v>46523</v>
      </c>
      <c r="B579" t="str">
        <f t="shared" ref="B579:B642" si="36">IF(D579="","",IF($A579=$A578,"14:00","08:00"))</f>
        <v/>
      </c>
      <c r="C579" t="str">
        <f t="shared" ref="C579:C642" si="37">IF(D579="","",IF($A579=$A578,"17:00","12:00"))</f>
        <v/>
      </c>
      <c r="D579" s="12" t="str" cm="1">
        <f t="array" ref="D579">_xlfn.LET(
    _xlpm.d, A579,
    _xlpm.debut, DATE(2026,8,1),
    _xlpm.m, DATEDIF(_xlpm.debut, _xlpm.d, "m"),
    _xlpm.col, 1 + _xlpm.m*3,
    _xlpm.dates, INDEX('Calendrier 2026-2027'!$C$13:$BC$43,,_xlpm.col),
    _xlpm.titres, INDEX('Calendrier 2026-2027'!$D$13:$BD$43,,_xlpm.col),
    _xlpm.r, _xlfn.XLOOKUP(_xlpm.d, _xlpm.dates, _xlpm.titres),
    IF(_xlpm.r=0,"",_xlpm.r)
)</f>
        <v/>
      </c>
      <c r="E579" t="str">
        <f t="shared" ref="E579:E642" si="38">IF(D579="","",IF(OR(D579="Entreprise",D579="Révisions (Etp)"),0,1))</f>
        <v/>
      </c>
      <c r="F579" t="str">
        <f>_xlfn.XLOOKUP('Fiche formation'!$C$8,SitesFormations[Site de formation principal],SitesFormations[Mail pour assiduité],"")</f>
        <v>cfa-ensuplr-upvd@umontpellier.fr</v>
      </c>
      <c r="G579" t="s">
        <v>140</v>
      </c>
      <c r="H579" t="str">
        <f>_xlfn.TEXTJOIN(" ",TRUE,
'Fiche formation'!$C$18,
_xlfn.SWITCH('Fiche formation'!$C$18,"DNO","2A","DE AUDIO","3A",
_xlfn.SWITCH('Fiche formation'!$C$15,"DEUST","2A","DSCG","2A","MASTER","2A","BUT","3A","DCG","3A","LG","3A","LP","3A","INGE","3A",""))
)</f>
        <v>M CHPS 2A</v>
      </c>
    </row>
    <row r="580" spans="1:8" x14ac:dyDescent="0.3">
      <c r="A580" s="1">
        <f t="shared" ref="A580:A643" si="39">IF(A579=A578,A579+1,A579)</f>
        <v>46524</v>
      </c>
      <c r="B580" t="str">
        <f t="shared" si="36"/>
        <v/>
      </c>
      <c r="C580" t="str">
        <f t="shared" si="37"/>
        <v/>
      </c>
      <c r="D580" s="12" t="str" cm="1">
        <f t="array" ref="D580">_xlfn.LET(
    _xlpm.d, A580,
    _xlpm.debut, DATE(2026,8,1),
    _xlpm.m, DATEDIF(_xlpm.debut, _xlpm.d, "m"),
    _xlpm.col, 1 + _xlpm.m*3,
    _xlpm.dates, INDEX('Calendrier 2026-2027'!$C$13:$BC$43,,_xlpm.col),
    _xlpm.titres, INDEX('Calendrier 2026-2027'!$D$13:$BD$43,,_xlpm.col),
    _xlpm.r, _xlfn.XLOOKUP(_xlpm.d, _xlpm.dates, _xlpm.titres),
    IF(_xlpm.r=0,"",_xlpm.r)
)</f>
        <v/>
      </c>
      <c r="E580" t="str">
        <f t="shared" si="38"/>
        <v/>
      </c>
      <c r="F580" t="str">
        <f>_xlfn.XLOOKUP('Fiche formation'!$C$8,SitesFormations[Site de formation principal],SitesFormations[Mail pour assiduité],"")</f>
        <v>cfa-ensuplr-upvd@umontpellier.fr</v>
      </c>
      <c r="G580" t="s">
        <v>140</v>
      </c>
      <c r="H580" t="str">
        <f>_xlfn.TEXTJOIN(" ",TRUE,
'Fiche formation'!$C$18,
_xlfn.SWITCH('Fiche formation'!$C$18,"DNO","2A","DE AUDIO","3A",
_xlfn.SWITCH('Fiche formation'!$C$15,"DEUST","2A","DSCG","2A","MASTER","2A","BUT","3A","DCG","3A","LG","3A","LP","3A","INGE","3A",""))
)</f>
        <v>M CHPS 2A</v>
      </c>
    </row>
    <row r="581" spans="1:8" x14ac:dyDescent="0.3">
      <c r="A581" s="1">
        <f t="shared" si="39"/>
        <v>46524</v>
      </c>
      <c r="B581" t="str">
        <f t="shared" si="36"/>
        <v/>
      </c>
      <c r="C581" t="str">
        <f t="shared" si="37"/>
        <v/>
      </c>
      <c r="D581" s="12" t="str" cm="1">
        <f t="array" ref="D581">_xlfn.LET(
    _xlpm.d, A581,
    _xlpm.debut, DATE(2026,8,1),
    _xlpm.m, DATEDIF(_xlpm.debut, _xlpm.d, "m"),
    _xlpm.col, 1 + _xlpm.m*3,
    _xlpm.dates, INDEX('Calendrier 2026-2027'!$C$13:$BC$43,,_xlpm.col),
    _xlpm.titres, INDEX('Calendrier 2026-2027'!$D$13:$BD$43,,_xlpm.col),
    _xlpm.r, _xlfn.XLOOKUP(_xlpm.d, _xlpm.dates, _xlpm.titres),
    IF(_xlpm.r=0,"",_xlpm.r)
)</f>
        <v/>
      </c>
      <c r="E581" t="str">
        <f t="shared" si="38"/>
        <v/>
      </c>
      <c r="F581" t="str">
        <f>_xlfn.XLOOKUP('Fiche formation'!$C$8,SitesFormations[Site de formation principal],SitesFormations[Mail pour assiduité],"")</f>
        <v>cfa-ensuplr-upvd@umontpellier.fr</v>
      </c>
      <c r="G581" t="s">
        <v>140</v>
      </c>
      <c r="H581" t="str">
        <f>_xlfn.TEXTJOIN(" ",TRUE,
'Fiche formation'!$C$18,
_xlfn.SWITCH('Fiche formation'!$C$18,"DNO","2A","DE AUDIO","3A",
_xlfn.SWITCH('Fiche formation'!$C$15,"DEUST","2A","DSCG","2A","MASTER","2A","BUT","3A","DCG","3A","LG","3A","LP","3A","INGE","3A",""))
)</f>
        <v>M CHPS 2A</v>
      </c>
    </row>
    <row r="582" spans="1:8" x14ac:dyDescent="0.3">
      <c r="A582" s="1">
        <f t="shared" si="39"/>
        <v>46525</v>
      </c>
      <c r="B582" t="str">
        <f t="shared" si="36"/>
        <v>08:00</v>
      </c>
      <c r="C582" t="str">
        <f t="shared" si="37"/>
        <v>12:00</v>
      </c>
      <c r="D582" s="12" t="str" cm="1">
        <f t="array" ref="D582">_xlfn.LET(
    _xlpm.d, A582,
    _xlpm.debut, DATE(2026,8,1),
    _xlpm.m, DATEDIF(_xlpm.debut, _xlpm.d, "m"),
    _xlpm.col, 1 + _xlpm.m*3,
    _xlpm.dates, INDEX('Calendrier 2026-2027'!$C$13:$BC$43,,_xlpm.col),
    _xlpm.titres, INDEX('Calendrier 2026-2027'!$D$13:$BD$43,,_xlpm.col),
    _xlpm.r, _xlfn.XLOOKUP(_xlpm.d, _xlpm.dates, _xlpm.titres),
    IF(_xlpm.r=0,"",_xlpm.r)
)</f>
        <v>Entreprise</v>
      </c>
      <c r="E582">
        <f t="shared" si="38"/>
        <v>0</v>
      </c>
      <c r="F582" t="str">
        <f>_xlfn.XLOOKUP('Fiche formation'!$C$8,SitesFormations[Site de formation principal],SitesFormations[Mail pour assiduité],"")</f>
        <v>cfa-ensuplr-upvd@umontpellier.fr</v>
      </c>
      <c r="G582" t="s">
        <v>140</v>
      </c>
      <c r="H582" t="str">
        <f>_xlfn.TEXTJOIN(" ",TRUE,
'Fiche formation'!$C$18,
_xlfn.SWITCH('Fiche formation'!$C$18,"DNO","2A","DE AUDIO","3A",
_xlfn.SWITCH('Fiche formation'!$C$15,"DEUST","2A","DSCG","2A","MASTER","2A","BUT","3A","DCG","3A","LG","3A","LP","3A","INGE","3A",""))
)</f>
        <v>M CHPS 2A</v>
      </c>
    </row>
    <row r="583" spans="1:8" x14ac:dyDescent="0.3">
      <c r="A583" s="1">
        <f t="shared" si="39"/>
        <v>46525</v>
      </c>
      <c r="B583" t="str">
        <f t="shared" si="36"/>
        <v>14:00</v>
      </c>
      <c r="C583" t="str">
        <f t="shared" si="37"/>
        <v>17:00</v>
      </c>
      <c r="D583" s="12" t="str" cm="1">
        <f t="array" ref="D583">_xlfn.LET(
    _xlpm.d, A583,
    _xlpm.debut, DATE(2026,8,1),
    _xlpm.m, DATEDIF(_xlpm.debut, _xlpm.d, "m"),
    _xlpm.col, 1 + _xlpm.m*3,
    _xlpm.dates, INDEX('Calendrier 2026-2027'!$C$13:$BC$43,,_xlpm.col),
    _xlpm.titres, INDEX('Calendrier 2026-2027'!$D$13:$BD$43,,_xlpm.col),
    _xlpm.r, _xlfn.XLOOKUP(_xlpm.d, _xlpm.dates, _xlpm.titres),
    IF(_xlpm.r=0,"",_xlpm.r)
)</f>
        <v>Entreprise</v>
      </c>
      <c r="E583">
        <f t="shared" si="38"/>
        <v>0</v>
      </c>
      <c r="F583" t="str">
        <f>_xlfn.XLOOKUP('Fiche formation'!$C$8,SitesFormations[Site de formation principal],SitesFormations[Mail pour assiduité],"")</f>
        <v>cfa-ensuplr-upvd@umontpellier.fr</v>
      </c>
      <c r="G583" t="s">
        <v>140</v>
      </c>
      <c r="H583" t="str">
        <f>_xlfn.TEXTJOIN(" ",TRUE,
'Fiche formation'!$C$18,
_xlfn.SWITCH('Fiche formation'!$C$18,"DNO","2A","DE AUDIO","3A",
_xlfn.SWITCH('Fiche formation'!$C$15,"DEUST","2A","DSCG","2A","MASTER","2A","BUT","3A","DCG","3A","LG","3A","LP","3A","INGE","3A",""))
)</f>
        <v>M CHPS 2A</v>
      </c>
    </row>
    <row r="584" spans="1:8" x14ac:dyDescent="0.3">
      <c r="A584" s="1">
        <f t="shared" si="39"/>
        <v>46526</v>
      </c>
      <c r="B584" t="str">
        <f t="shared" si="36"/>
        <v>08:00</v>
      </c>
      <c r="C584" t="str">
        <f t="shared" si="37"/>
        <v>12:00</v>
      </c>
      <c r="D584" s="12" t="str" cm="1">
        <f t="array" ref="D584">_xlfn.LET(
    _xlpm.d, A584,
    _xlpm.debut, DATE(2026,8,1),
    _xlpm.m, DATEDIF(_xlpm.debut, _xlpm.d, "m"),
    _xlpm.col, 1 + _xlpm.m*3,
    _xlpm.dates, INDEX('Calendrier 2026-2027'!$C$13:$BC$43,,_xlpm.col),
    _xlpm.titres, INDEX('Calendrier 2026-2027'!$D$13:$BD$43,,_xlpm.col),
    _xlpm.r, _xlfn.XLOOKUP(_xlpm.d, _xlpm.dates, _xlpm.titres),
    IF(_xlpm.r=0,"",_xlpm.r)
)</f>
        <v>Entreprise</v>
      </c>
      <c r="E584">
        <f t="shared" si="38"/>
        <v>0</v>
      </c>
      <c r="F584" t="str">
        <f>_xlfn.XLOOKUP('Fiche formation'!$C$8,SitesFormations[Site de formation principal],SitesFormations[Mail pour assiduité],"")</f>
        <v>cfa-ensuplr-upvd@umontpellier.fr</v>
      </c>
      <c r="G584" t="s">
        <v>140</v>
      </c>
      <c r="H584" t="str">
        <f>_xlfn.TEXTJOIN(" ",TRUE,
'Fiche formation'!$C$18,
_xlfn.SWITCH('Fiche formation'!$C$18,"DNO","2A","DE AUDIO","3A",
_xlfn.SWITCH('Fiche formation'!$C$15,"DEUST","2A","DSCG","2A","MASTER","2A","BUT","3A","DCG","3A","LG","3A","LP","3A","INGE","3A",""))
)</f>
        <v>M CHPS 2A</v>
      </c>
    </row>
    <row r="585" spans="1:8" x14ac:dyDescent="0.3">
      <c r="A585" s="1">
        <f t="shared" si="39"/>
        <v>46526</v>
      </c>
      <c r="B585" t="str">
        <f t="shared" si="36"/>
        <v>14:00</v>
      </c>
      <c r="C585" t="str">
        <f t="shared" si="37"/>
        <v>17:00</v>
      </c>
      <c r="D585" s="12" t="str" cm="1">
        <f t="array" ref="D585">_xlfn.LET(
    _xlpm.d, A585,
    _xlpm.debut, DATE(2026,8,1),
    _xlpm.m, DATEDIF(_xlpm.debut, _xlpm.d, "m"),
    _xlpm.col, 1 + _xlpm.m*3,
    _xlpm.dates, INDEX('Calendrier 2026-2027'!$C$13:$BC$43,,_xlpm.col),
    _xlpm.titres, INDEX('Calendrier 2026-2027'!$D$13:$BD$43,,_xlpm.col),
    _xlpm.r, _xlfn.XLOOKUP(_xlpm.d, _xlpm.dates, _xlpm.titres),
    IF(_xlpm.r=0,"",_xlpm.r)
)</f>
        <v>Entreprise</v>
      </c>
      <c r="E585">
        <f t="shared" si="38"/>
        <v>0</v>
      </c>
      <c r="F585" t="str">
        <f>_xlfn.XLOOKUP('Fiche formation'!$C$8,SitesFormations[Site de formation principal],SitesFormations[Mail pour assiduité],"")</f>
        <v>cfa-ensuplr-upvd@umontpellier.fr</v>
      </c>
      <c r="G585" t="s">
        <v>140</v>
      </c>
      <c r="H585" t="str">
        <f>_xlfn.TEXTJOIN(" ",TRUE,
'Fiche formation'!$C$18,
_xlfn.SWITCH('Fiche formation'!$C$18,"DNO","2A","DE AUDIO","3A",
_xlfn.SWITCH('Fiche formation'!$C$15,"DEUST","2A","DSCG","2A","MASTER","2A","BUT","3A","DCG","3A","LG","3A","LP","3A","INGE","3A",""))
)</f>
        <v>M CHPS 2A</v>
      </c>
    </row>
    <row r="586" spans="1:8" x14ac:dyDescent="0.3">
      <c r="A586" s="1">
        <f t="shared" si="39"/>
        <v>46527</v>
      </c>
      <c r="B586" t="str">
        <f t="shared" si="36"/>
        <v>08:00</v>
      </c>
      <c r="C586" t="str">
        <f t="shared" si="37"/>
        <v>12:00</v>
      </c>
      <c r="D586" s="12" t="str" cm="1">
        <f t="array" ref="D586">_xlfn.LET(
    _xlpm.d, A586,
    _xlpm.debut, DATE(2026,8,1),
    _xlpm.m, DATEDIF(_xlpm.debut, _xlpm.d, "m"),
    _xlpm.col, 1 + _xlpm.m*3,
    _xlpm.dates, INDEX('Calendrier 2026-2027'!$C$13:$BC$43,,_xlpm.col),
    _xlpm.titres, INDEX('Calendrier 2026-2027'!$D$13:$BD$43,,_xlpm.col),
    _xlpm.r, _xlfn.XLOOKUP(_xlpm.d, _xlpm.dates, _xlpm.titres),
    IF(_xlpm.r=0,"",_xlpm.r)
)</f>
        <v>Entreprise</v>
      </c>
      <c r="E586">
        <f t="shared" si="38"/>
        <v>0</v>
      </c>
      <c r="F586" t="str">
        <f>_xlfn.XLOOKUP('Fiche formation'!$C$8,SitesFormations[Site de formation principal],SitesFormations[Mail pour assiduité],"")</f>
        <v>cfa-ensuplr-upvd@umontpellier.fr</v>
      </c>
      <c r="G586" t="s">
        <v>140</v>
      </c>
      <c r="H586" t="str">
        <f>_xlfn.TEXTJOIN(" ",TRUE,
'Fiche formation'!$C$18,
_xlfn.SWITCH('Fiche formation'!$C$18,"DNO","2A","DE AUDIO","3A",
_xlfn.SWITCH('Fiche formation'!$C$15,"DEUST","2A","DSCG","2A","MASTER","2A","BUT","3A","DCG","3A","LG","3A","LP","3A","INGE","3A",""))
)</f>
        <v>M CHPS 2A</v>
      </c>
    </row>
    <row r="587" spans="1:8" x14ac:dyDescent="0.3">
      <c r="A587" s="1">
        <f t="shared" si="39"/>
        <v>46527</v>
      </c>
      <c r="B587" t="str">
        <f t="shared" si="36"/>
        <v>14:00</v>
      </c>
      <c r="C587" t="str">
        <f t="shared" si="37"/>
        <v>17:00</v>
      </c>
      <c r="D587" s="12" t="str" cm="1">
        <f t="array" ref="D587">_xlfn.LET(
    _xlpm.d, A587,
    _xlpm.debut, DATE(2026,8,1),
    _xlpm.m, DATEDIF(_xlpm.debut, _xlpm.d, "m"),
    _xlpm.col, 1 + _xlpm.m*3,
    _xlpm.dates, INDEX('Calendrier 2026-2027'!$C$13:$BC$43,,_xlpm.col),
    _xlpm.titres, INDEX('Calendrier 2026-2027'!$D$13:$BD$43,,_xlpm.col),
    _xlpm.r, _xlfn.XLOOKUP(_xlpm.d, _xlpm.dates, _xlpm.titres),
    IF(_xlpm.r=0,"",_xlpm.r)
)</f>
        <v>Entreprise</v>
      </c>
      <c r="E587">
        <f t="shared" si="38"/>
        <v>0</v>
      </c>
      <c r="F587" t="str">
        <f>_xlfn.XLOOKUP('Fiche formation'!$C$8,SitesFormations[Site de formation principal],SitesFormations[Mail pour assiduité],"")</f>
        <v>cfa-ensuplr-upvd@umontpellier.fr</v>
      </c>
      <c r="G587" t="s">
        <v>140</v>
      </c>
      <c r="H587" t="str">
        <f>_xlfn.TEXTJOIN(" ",TRUE,
'Fiche formation'!$C$18,
_xlfn.SWITCH('Fiche formation'!$C$18,"DNO","2A","DE AUDIO","3A",
_xlfn.SWITCH('Fiche formation'!$C$15,"DEUST","2A","DSCG","2A","MASTER","2A","BUT","3A","DCG","3A","LG","3A","LP","3A","INGE","3A",""))
)</f>
        <v>M CHPS 2A</v>
      </c>
    </row>
    <row r="588" spans="1:8" x14ac:dyDescent="0.3">
      <c r="A588" s="1">
        <f t="shared" si="39"/>
        <v>46528</v>
      </c>
      <c r="B588" t="str">
        <f t="shared" si="36"/>
        <v>08:00</v>
      </c>
      <c r="C588" t="str">
        <f t="shared" si="37"/>
        <v>12:00</v>
      </c>
      <c r="D588" s="12" t="str" cm="1">
        <f t="array" ref="D588">_xlfn.LET(
    _xlpm.d, A588,
    _xlpm.debut, DATE(2026,8,1),
    _xlpm.m, DATEDIF(_xlpm.debut, _xlpm.d, "m"),
    _xlpm.col, 1 + _xlpm.m*3,
    _xlpm.dates, INDEX('Calendrier 2026-2027'!$C$13:$BC$43,,_xlpm.col),
    _xlpm.titres, INDEX('Calendrier 2026-2027'!$D$13:$BD$43,,_xlpm.col),
    _xlpm.r, _xlfn.XLOOKUP(_xlpm.d, _xlpm.dates, _xlpm.titres),
    IF(_xlpm.r=0,"",_xlpm.r)
)</f>
        <v>Entreprise</v>
      </c>
      <c r="E588">
        <f t="shared" si="38"/>
        <v>0</v>
      </c>
      <c r="F588" t="str">
        <f>_xlfn.XLOOKUP('Fiche formation'!$C$8,SitesFormations[Site de formation principal],SitesFormations[Mail pour assiduité],"")</f>
        <v>cfa-ensuplr-upvd@umontpellier.fr</v>
      </c>
      <c r="G588" t="s">
        <v>140</v>
      </c>
      <c r="H588" t="str">
        <f>_xlfn.TEXTJOIN(" ",TRUE,
'Fiche formation'!$C$18,
_xlfn.SWITCH('Fiche formation'!$C$18,"DNO","2A","DE AUDIO","3A",
_xlfn.SWITCH('Fiche formation'!$C$15,"DEUST","2A","DSCG","2A","MASTER","2A","BUT","3A","DCG","3A","LG","3A","LP","3A","INGE","3A",""))
)</f>
        <v>M CHPS 2A</v>
      </c>
    </row>
    <row r="589" spans="1:8" x14ac:dyDescent="0.3">
      <c r="A589" s="1">
        <f t="shared" si="39"/>
        <v>46528</v>
      </c>
      <c r="B589" t="str">
        <f t="shared" si="36"/>
        <v>14:00</v>
      </c>
      <c r="C589" t="str">
        <f t="shared" si="37"/>
        <v>17:00</v>
      </c>
      <c r="D589" s="12" t="str" cm="1">
        <f t="array" ref="D589">_xlfn.LET(
    _xlpm.d, A589,
    _xlpm.debut, DATE(2026,8,1),
    _xlpm.m, DATEDIF(_xlpm.debut, _xlpm.d, "m"),
    _xlpm.col, 1 + _xlpm.m*3,
    _xlpm.dates, INDEX('Calendrier 2026-2027'!$C$13:$BC$43,,_xlpm.col),
    _xlpm.titres, INDEX('Calendrier 2026-2027'!$D$13:$BD$43,,_xlpm.col),
    _xlpm.r, _xlfn.XLOOKUP(_xlpm.d, _xlpm.dates, _xlpm.titres),
    IF(_xlpm.r=0,"",_xlpm.r)
)</f>
        <v>Entreprise</v>
      </c>
      <c r="E589">
        <f t="shared" si="38"/>
        <v>0</v>
      </c>
      <c r="F589" t="str">
        <f>_xlfn.XLOOKUP('Fiche formation'!$C$8,SitesFormations[Site de formation principal],SitesFormations[Mail pour assiduité],"")</f>
        <v>cfa-ensuplr-upvd@umontpellier.fr</v>
      </c>
      <c r="G589" t="s">
        <v>140</v>
      </c>
      <c r="H589" t="str">
        <f>_xlfn.TEXTJOIN(" ",TRUE,
'Fiche formation'!$C$18,
_xlfn.SWITCH('Fiche formation'!$C$18,"DNO","2A","DE AUDIO","3A",
_xlfn.SWITCH('Fiche formation'!$C$15,"DEUST","2A","DSCG","2A","MASTER","2A","BUT","3A","DCG","3A","LG","3A","LP","3A","INGE","3A",""))
)</f>
        <v>M CHPS 2A</v>
      </c>
    </row>
    <row r="590" spans="1:8" x14ac:dyDescent="0.3">
      <c r="A590" s="1">
        <f t="shared" si="39"/>
        <v>46529</v>
      </c>
      <c r="B590" t="str">
        <f t="shared" si="36"/>
        <v/>
      </c>
      <c r="C590" t="str">
        <f t="shared" si="37"/>
        <v/>
      </c>
      <c r="D590" s="12" t="str" cm="1">
        <f t="array" ref="D590">_xlfn.LET(
    _xlpm.d, A590,
    _xlpm.debut, DATE(2026,8,1),
    _xlpm.m, DATEDIF(_xlpm.debut, _xlpm.d, "m"),
    _xlpm.col, 1 + _xlpm.m*3,
    _xlpm.dates, INDEX('Calendrier 2026-2027'!$C$13:$BC$43,,_xlpm.col),
    _xlpm.titres, INDEX('Calendrier 2026-2027'!$D$13:$BD$43,,_xlpm.col),
    _xlpm.r, _xlfn.XLOOKUP(_xlpm.d, _xlpm.dates, _xlpm.titres),
    IF(_xlpm.r=0,"",_xlpm.r)
)</f>
        <v/>
      </c>
      <c r="E590" t="str">
        <f t="shared" si="38"/>
        <v/>
      </c>
      <c r="F590" t="str">
        <f>_xlfn.XLOOKUP('Fiche formation'!$C$8,SitesFormations[Site de formation principal],SitesFormations[Mail pour assiduité],"")</f>
        <v>cfa-ensuplr-upvd@umontpellier.fr</v>
      </c>
      <c r="G590" t="s">
        <v>140</v>
      </c>
      <c r="H590" t="str">
        <f>_xlfn.TEXTJOIN(" ",TRUE,
'Fiche formation'!$C$18,
_xlfn.SWITCH('Fiche formation'!$C$18,"DNO","2A","DE AUDIO","3A",
_xlfn.SWITCH('Fiche formation'!$C$15,"DEUST","2A","DSCG","2A","MASTER","2A","BUT","3A","DCG","3A","LG","3A","LP","3A","INGE","3A",""))
)</f>
        <v>M CHPS 2A</v>
      </c>
    </row>
    <row r="591" spans="1:8" x14ac:dyDescent="0.3">
      <c r="A591" s="1">
        <f t="shared" si="39"/>
        <v>46529</v>
      </c>
      <c r="B591" t="str">
        <f t="shared" si="36"/>
        <v/>
      </c>
      <c r="C591" t="str">
        <f t="shared" si="37"/>
        <v/>
      </c>
      <c r="D591" s="12" t="str" cm="1">
        <f t="array" ref="D591">_xlfn.LET(
    _xlpm.d, A591,
    _xlpm.debut, DATE(2026,8,1),
    _xlpm.m, DATEDIF(_xlpm.debut, _xlpm.d, "m"),
    _xlpm.col, 1 + _xlpm.m*3,
    _xlpm.dates, INDEX('Calendrier 2026-2027'!$C$13:$BC$43,,_xlpm.col),
    _xlpm.titres, INDEX('Calendrier 2026-2027'!$D$13:$BD$43,,_xlpm.col),
    _xlpm.r, _xlfn.XLOOKUP(_xlpm.d, _xlpm.dates, _xlpm.titres),
    IF(_xlpm.r=0,"",_xlpm.r)
)</f>
        <v/>
      </c>
      <c r="E591" t="str">
        <f t="shared" si="38"/>
        <v/>
      </c>
      <c r="F591" t="str">
        <f>_xlfn.XLOOKUP('Fiche formation'!$C$8,SitesFormations[Site de formation principal],SitesFormations[Mail pour assiduité],"")</f>
        <v>cfa-ensuplr-upvd@umontpellier.fr</v>
      </c>
      <c r="G591" t="s">
        <v>140</v>
      </c>
      <c r="H591" t="str">
        <f>_xlfn.TEXTJOIN(" ",TRUE,
'Fiche formation'!$C$18,
_xlfn.SWITCH('Fiche formation'!$C$18,"DNO","2A","DE AUDIO","3A",
_xlfn.SWITCH('Fiche formation'!$C$15,"DEUST","2A","DSCG","2A","MASTER","2A","BUT","3A","DCG","3A","LG","3A","LP","3A","INGE","3A",""))
)</f>
        <v>M CHPS 2A</v>
      </c>
    </row>
    <row r="592" spans="1:8" x14ac:dyDescent="0.3">
      <c r="A592" s="1">
        <f t="shared" si="39"/>
        <v>46530</v>
      </c>
      <c r="B592" t="str">
        <f t="shared" si="36"/>
        <v/>
      </c>
      <c r="C592" t="str">
        <f t="shared" si="37"/>
        <v/>
      </c>
      <c r="D592" s="12" t="str" cm="1">
        <f t="array" ref="D592">_xlfn.LET(
    _xlpm.d, A592,
    _xlpm.debut, DATE(2026,8,1),
    _xlpm.m, DATEDIF(_xlpm.debut, _xlpm.d, "m"),
    _xlpm.col, 1 + _xlpm.m*3,
    _xlpm.dates, INDEX('Calendrier 2026-2027'!$C$13:$BC$43,,_xlpm.col),
    _xlpm.titres, INDEX('Calendrier 2026-2027'!$D$13:$BD$43,,_xlpm.col),
    _xlpm.r, _xlfn.XLOOKUP(_xlpm.d, _xlpm.dates, _xlpm.titres),
    IF(_xlpm.r=0,"",_xlpm.r)
)</f>
        <v/>
      </c>
      <c r="E592" t="str">
        <f t="shared" si="38"/>
        <v/>
      </c>
      <c r="F592" t="str">
        <f>_xlfn.XLOOKUP('Fiche formation'!$C$8,SitesFormations[Site de formation principal],SitesFormations[Mail pour assiduité],"")</f>
        <v>cfa-ensuplr-upvd@umontpellier.fr</v>
      </c>
      <c r="G592" t="s">
        <v>140</v>
      </c>
      <c r="H592" t="str">
        <f>_xlfn.TEXTJOIN(" ",TRUE,
'Fiche formation'!$C$18,
_xlfn.SWITCH('Fiche formation'!$C$18,"DNO","2A","DE AUDIO","3A",
_xlfn.SWITCH('Fiche formation'!$C$15,"DEUST","2A","DSCG","2A","MASTER","2A","BUT","3A","DCG","3A","LG","3A","LP","3A","INGE","3A",""))
)</f>
        <v>M CHPS 2A</v>
      </c>
    </row>
    <row r="593" spans="1:8" x14ac:dyDescent="0.3">
      <c r="A593" s="1">
        <f t="shared" si="39"/>
        <v>46530</v>
      </c>
      <c r="B593" t="str">
        <f t="shared" si="36"/>
        <v/>
      </c>
      <c r="C593" t="str">
        <f t="shared" si="37"/>
        <v/>
      </c>
      <c r="D593" s="12" t="str" cm="1">
        <f t="array" ref="D593">_xlfn.LET(
    _xlpm.d, A593,
    _xlpm.debut, DATE(2026,8,1),
    _xlpm.m, DATEDIF(_xlpm.debut, _xlpm.d, "m"),
    _xlpm.col, 1 + _xlpm.m*3,
    _xlpm.dates, INDEX('Calendrier 2026-2027'!$C$13:$BC$43,,_xlpm.col),
    _xlpm.titres, INDEX('Calendrier 2026-2027'!$D$13:$BD$43,,_xlpm.col),
    _xlpm.r, _xlfn.XLOOKUP(_xlpm.d, _xlpm.dates, _xlpm.titres),
    IF(_xlpm.r=0,"",_xlpm.r)
)</f>
        <v/>
      </c>
      <c r="E593" t="str">
        <f t="shared" si="38"/>
        <v/>
      </c>
      <c r="F593" t="str">
        <f>_xlfn.XLOOKUP('Fiche formation'!$C$8,SitesFormations[Site de formation principal],SitesFormations[Mail pour assiduité],"")</f>
        <v>cfa-ensuplr-upvd@umontpellier.fr</v>
      </c>
      <c r="G593" t="s">
        <v>140</v>
      </c>
      <c r="H593" t="str">
        <f>_xlfn.TEXTJOIN(" ",TRUE,
'Fiche formation'!$C$18,
_xlfn.SWITCH('Fiche formation'!$C$18,"DNO","2A","DE AUDIO","3A",
_xlfn.SWITCH('Fiche formation'!$C$15,"DEUST","2A","DSCG","2A","MASTER","2A","BUT","3A","DCG","3A","LG","3A","LP","3A","INGE","3A",""))
)</f>
        <v>M CHPS 2A</v>
      </c>
    </row>
    <row r="594" spans="1:8" x14ac:dyDescent="0.3">
      <c r="A594" s="1">
        <f t="shared" si="39"/>
        <v>46531</v>
      </c>
      <c r="B594" t="str">
        <f t="shared" si="36"/>
        <v>08:00</v>
      </c>
      <c r="C594" t="str">
        <f t="shared" si="37"/>
        <v>12:00</v>
      </c>
      <c r="D594" s="12" t="str" cm="1">
        <f t="array" ref="D594">_xlfn.LET(
    _xlpm.d, A594,
    _xlpm.debut, DATE(2026,8,1),
    _xlpm.m, DATEDIF(_xlpm.debut, _xlpm.d, "m"),
    _xlpm.col, 1 + _xlpm.m*3,
    _xlpm.dates, INDEX('Calendrier 2026-2027'!$C$13:$BC$43,,_xlpm.col),
    _xlpm.titres, INDEX('Calendrier 2026-2027'!$D$13:$BD$43,,_xlpm.col),
    _xlpm.r, _xlfn.XLOOKUP(_xlpm.d, _xlpm.dates, _xlpm.titres),
    IF(_xlpm.r=0,"",_xlpm.r)
)</f>
        <v>Entreprise</v>
      </c>
      <c r="E594">
        <f t="shared" si="38"/>
        <v>0</v>
      </c>
      <c r="F594" t="str">
        <f>_xlfn.XLOOKUP('Fiche formation'!$C$8,SitesFormations[Site de formation principal],SitesFormations[Mail pour assiduité],"")</f>
        <v>cfa-ensuplr-upvd@umontpellier.fr</v>
      </c>
      <c r="G594" t="s">
        <v>140</v>
      </c>
      <c r="H594" t="str">
        <f>_xlfn.TEXTJOIN(" ",TRUE,
'Fiche formation'!$C$18,
_xlfn.SWITCH('Fiche formation'!$C$18,"DNO","2A","DE AUDIO","3A",
_xlfn.SWITCH('Fiche formation'!$C$15,"DEUST","2A","DSCG","2A","MASTER","2A","BUT","3A","DCG","3A","LG","3A","LP","3A","INGE","3A",""))
)</f>
        <v>M CHPS 2A</v>
      </c>
    </row>
    <row r="595" spans="1:8" x14ac:dyDescent="0.3">
      <c r="A595" s="1">
        <f t="shared" si="39"/>
        <v>46531</v>
      </c>
      <c r="B595" t="str">
        <f t="shared" si="36"/>
        <v>14:00</v>
      </c>
      <c r="C595" t="str">
        <f t="shared" si="37"/>
        <v>17:00</v>
      </c>
      <c r="D595" s="12" t="str" cm="1">
        <f t="array" ref="D595">_xlfn.LET(
    _xlpm.d, A595,
    _xlpm.debut, DATE(2026,8,1),
    _xlpm.m, DATEDIF(_xlpm.debut, _xlpm.d, "m"),
    _xlpm.col, 1 + _xlpm.m*3,
    _xlpm.dates, INDEX('Calendrier 2026-2027'!$C$13:$BC$43,,_xlpm.col),
    _xlpm.titres, INDEX('Calendrier 2026-2027'!$D$13:$BD$43,,_xlpm.col),
    _xlpm.r, _xlfn.XLOOKUP(_xlpm.d, _xlpm.dates, _xlpm.titres),
    IF(_xlpm.r=0,"",_xlpm.r)
)</f>
        <v>Entreprise</v>
      </c>
      <c r="E595">
        <f t="shared" si="38"/>
        <v>0</v>
      </c>
      <c r="F595" t="str">
        <f>_xlfn.XLOOKUP('Fiche formation'!$C$8,SitesFormations[Site de formation principal],SitesFormations[Mail pour assiduité],"")</f>
        <v>cfa-ensuplr-upvd@umontpellier.fr</v>
      </c>
      <c r="G595" t="s">
        <v>140</v>
      </c>
      <c r="H595" t="str">
        <f>_xlfn.TEXTJOIN(" ",TRUE,
'Fiche formation'!$C$18,
_xlfn.SWITCH('Fiche formation'!$C$18,"DNO","2A","DE AUDIO","3A",
_xlfn.SWITCH('Fiche formation'!$C$15,"DEUST","2A","DSCG","2A","MASTER","2A","BUT","3A","DCG","3A","LG","3A","LP","3A","INGE","3A",""))
)</f>
        <v>M CHPS 2A</v>
      </c>
    </row>
    <row r="596" spans="1:8" x14ac:dyDescent="0.3">
      <c r="A596" s="1">
        <f t="shared" si="39"/>
        <v>46532</v>
      </c>
      <c r="B596" t="str">
        <f t="shared" si="36"/>
        <v>08:00</v>
      </c>
      <c r="C596" t="str">
        <f t="shared" si="37"/>
        <v>12:00</v>
      </c>
      <c r="D596" s="12" t="str" cm="1">
        <f t="array" ref="D596">_xlfn.LET(
    _xlpm.d, A596,
    _xlpm.debut, DATE(2026,8,1),
    _xlpm.m, DATEDIF(_xlpm.debut, _xlpm.d, "m"),
    _xlpm.col, 1 + _xlpm.m*3,
    _xlpm.dates, INDEX('Calendrier 2026-2027'!$C$13:$BC$43,,_xlpm.col),
    _xlpm.titres, INDEX('Calendrier 2026-2027'!$D$13:$BD$43,,_xlpm.col),
    _xlpm.r, _xlfn.XLOOKUP(_xlpm.d, _xlpm.dates, _xlpm.titres),
    IF(_xlpm.r=0,"",_xlpm.r)
)</f>
        <v>Entreprise</v>
      </c>
      <c r="E596">
        <f t="shared" si="38"/>
        <v>0</v>
      </c>
      <c r="F596" t="str">
        <f>_xlfn.XLOOKUP('Fiche formation'!$C$8,SitesFormations[Site de formation principal],SitesFormations[Mail pour assiduité],"")</f>
        <v>cfa-ensuplr-upvd@umontpellier.fr</v>
      </c>
      <c r="G596" t="s">
        <v>140</v>
      </c>
      <c r="H596" t="str">
        <f>_xlfn.TEXTJOIN(" ",TRUE,
'Fiche formation'!$C$18,
_xlfn.SWITCH('Fiche formation'!$C$18,"DNO","2A","DE AUDIO","3A",
_xlfn.SWITCH('Fiche formation'!$C$15,"DEUST","2A","DSCG","2A","MASTER","2A","BUT","3A","DCG","3A","LG","3A","LP","3A","INGE","3A",""))
)</f>
        <v>M CHPS 2A</v>
      </c>
    </row>
    <row r="597" spans="1:8" x14ac:dyDescent="0.3">
      <c r="A597" s="1">
        <f t="shared" si="39"/>
        <v>46532</v>
      </c>
      <c r="B597" t="str">
        <f t="shared" si="36"/>
        <v>14:00</v>
      </c>
      <c r="C597" t="str">
        <f t="shared" si="37"/>
        <v>17:00</v>
      </c>
      <c r="D597" s="12" t="str" cm="1">
        <f t="array" ref="D597">_xlfn.LET(
    _xlpm.d, A597,
    _xlpm.debut, DATE(2026,8,1),
    _xlpm.m, DATEDIF(_xlpm.debut, _xlpm.d, "m"),
    _xlpm.col, 1 + _xlpm.m*3,
    _xlpm.dates, INDEX('Calendrier 2026-2027'!$C$13:$BC$43,,_xlpm.col),
    _xlpm.titres, INDEX('Calendrier 2026-2027'!$D$13:$BD$43,,_xlpm.col),
    _xlpm.r, _xlfn.XLOOKUP(_xlpm.d, _xlpm.dates, _xlpm.titres),
    IF(_xlpm.r=0,"",_xlpm.r)
)</f>
        <v>Entreprise</v>
      </c>
      <c r="E597">
        <f t="shared" si="38"/>
        <v>0</v>
      </c>
      <c r="F597" t="str">
        <f>_xlfn.XLOOKUP('Fiche formation'!$C$8,SitesFormations[Site de formation principal],SitesFormations[Mail pour assiduité],"")</f>
        <v>cfa-ensuplr-upvd@umontpellier.fr</v>
      </c>
      <c r="G597" t="s">
        <v>140</v>
      </c>
      <c r="H597" t="str">
        <f>_xlfn.TEXTJOIN(" ",TRUE,
'Fiche formation'!$C$18,
_xlfn.SWITCH('Fiche formation'!$C$18,"DNO","2A","DE AUDIO","3A",
_xlfn.SWITCH('Fiche formation'!$C$15,"DEUST","2A","DSCG","2A","MASTER","2A","BUT","3A","DCG","3A","LG","3A","LP","3A","INGE","3A",""))
)</f>
        <v>M CHPS 2A</v>
      </c>
    </row>
    <row r="598" spans="1:8" x14ac:dyDescent="0.3">
      <c r="A598" s="1">
        <f t="shared" si="39"/>
        <v>46533</v>
      </c>
      <c r="B598" t="str">
        <f t="shared" si="36"/>
        <v>08:00</v>
      </c>
      <c r="C598" t="str">
        <f t="shared" si="37"/>
        <v>12:00</v>
      </c>
      <c r="D598" s="12" t="str" cm="1">
        <f t="array" ref="D598">_xlfn.LET(
    _xlpm.d, A598,
    _xlpm.debut, DATE(2026,8,1),
    _xlpm.m, DATEDIF(_xlpm.debut, _xlpm.d, "m"),
    _xlpm.col, 1 + _xlpm.m*3,
    _xlpm.dates, INDEX('Calendrier 2026-2027'!$C$13:$BC$43,,_xlpm.col),
    _xlpm.titres, INDEX('Calendrier 2026-2027'!$D$13:$BD$43,,_xlpm.col),
    _xlpm.r, _xlfn.XLOOKUP(_xlpm.d, _xlpm.dates, _xlpm.titres),
    IF(_xlpm.r=0,"",_xlpm.r)
)</f>
        <v>Entreprise</v>
      </c>
      <c r="E598">
        <f t="shared" si="38"/>
        <v>0</v>
      </c>
      <c r="F598" t="str">
        <f>_xlfn.XLOOKUP('Fiche formation'!$C$8,SitesFormations[Site de formation principal],SitesFormations[Mail pour assiduité],"")</f>
        <v>cfa-ensuplr-upvd@umontpellier.fr</v>
      </c>
      <c r="G598" t="s">
        <v>140</v>
      </c>
      <c r="H598" t="str">
        <f>_xlfn.TEXTJOIN(" ",TRUE,
'Fiche formation'!$C$18,
_xlfn.SWITCH('Fiche formation'!$C$18,"DNO","2A","DE AUDIO","3A",
_xlfn.SWITCH('Fiche formation'!$C$15,"DEUST","2A","DSCG","2A","MASTER","2A","BUT","3A","DCG","3A","LG","3A","LP","3A","INGE","3A",""))
)</f>
        <v>M CHPS 2A</v>
      </c>
    </row>
    <row r="599" spans="1:8" x14ac:dyDescent="0.3">
      <c r="A599" s="1">
        <f t="shared" si="39"/>
        <v>46533</v>
      </c>
      <c r="B599" t="str">
        <f t="shared" si="36"/>
        <v>14:00</v>
      </c>
      <c r="C599" t="str">
        <f t="shared" si="37"/>
        <v>17:00</v>
      </c>
      <c r="D599" s="12" t="str" cm="1">
        <f t="array" ref="D599">_xlfn.LET(
    _xlpm.d, A599,
    _xlpm.debut, DATE(2026,8,1),
    _xlpm.m, DATEDIF(_xlpm.debut, _xlpm.d, "m"),
    _xlpm.col, 1 + _xlpm.m*3,
    _xlpm.dates, INDEX('Calendrier 2026-2027'!$C$13:$BC$43,,_xlpm.col),
    _xlpm.titres, INDEX('Calendrier 2026-2027'!$D$13:$BD$43,,_xlpm.col),
    _xlpm.r, _xlfn.XLOOKUP(_xlpm.d, _xlpm.dates, _xlpm.titres),
    IF(_xlpm.r=0,"",_xlpm.r)
)</f>
        <v>Entreprise</v>
      </c>
      <c r="E599">
        <f t="shared" si="38"/>
        <v>0</v>
      </c>
      <c r="F599" t="str">
        <f>_xlfn.XLOOKUP('Fiche formation'!$C$8,SitesFormations[Site de formation principal],SitesFormations[Mail pour assiduité],"")</f>
        <v>cfa-ensuplr-upvd@umontpellier.fr</v>
      </c>
      <c r="G599" t="s">
        <v>140</v>
      </c>
      <c r="H599" t="str">
        <f>_xlfn.TEXTJOIN(" ",TRUE,
'Fiche formation'!$C$18,
_xlfn.SWITCH('Fiche formation'!$C$18,"DNO","2A","DE AUDIO","3A",
_xlfn.SWITCH('Fiche formation'!$C$15,"DEUST","2A","DSCG","2A","MASTER","2A","BUT","3A","DCG","3A","LG","3A","LP","3A","INGE","3A",""))
)</f>
        <v>M CHPS 2A</v>
      </c>
    </row>
    <row r="600" spans="1:8" x14ac:dyDescent="0.3">
      <c r="A600" s="1">
        <f t="shared" si="39"/>
        <v>46534</v>
      </c>
      <c r="B600" t="str">
        <f t="shared" si="36"/>
        <v>08:00</v>
      </c>
      <c r="C600" t="str">
        <f t="shared" si="37"/>
        <v>12:00</v>
      </c>
      <c r="D600" s="12" t="str" cm="1">
        <f t="array" ref="D600">_xlfn.LET(
    _xlpm.d, A600,
    _xlpm.debut, DATE(2026,8,1),
    _xlpm.m, DATEDIF(_xlpm.debut, _xlpm.d, "m"),
    _xlpm.col, 1 + _xlpm.m*3,
    _xlpm.dates, INDEX('Calendrier 2026-2027'!$C$13:$BC$43,,_xlpm.col),
    _xlpm.titres, INDEX('Calendrier 2026-2027'!$D$13:$BD$43,,_xlpm.col),
    _xlpm.r, _xlfn.XLOOKUP(_xlpm.d, _xlpm.dates, _xlpm.titres),
    IF(_xlpm.r=0,"",_xlpm.r)
)</f>
        <v>Entreprise</v>
      </c>
      <c r="E600">
        <f t="shared" si="38"/>
        <v>0</v>
      </c>
      <c r="F600" t="str">
        <f>_xlfn.XLOOKUP('Fiche formation'!$C$8,SitesFormations[Site de formation principal],SitesFormations[Mail pour assiduité],"")</f>
        <v>cfa-ensuplr-upvd@umontpellier.fr</v>
      </c>
      <c r="G600" t="s">
        <v>140</v>
      </c>
      <c r="H600" t="str">
        <f>_xlfn.TEXTJOIN(" ",TRUE,
'Fiche formation'!$C$18,
_xlfn.SWITCH('Fiche formation'!$C$18,"DNO","2A","DE AUDIO","3A",
_xlfn.SWITCH('Fiche formation'!$C$15,"DEUST","2A","DSCG","2A","MASTER","2A","BUT","3A","DCG","3A","LG","3A","LP","3A","INGE","3A",""))
)</f>
        <v>M CHPS 2A</v>
      </c>
    </row>
    <row r="601" spans="1:8" x14ac:dyDescent="0.3">
      <c r="A601" s="1">
        <f t="shared" si="39"/>
        <v>46534</v>
      </c>
      <c r="B601" t="str">
        <f t="shared" si="36"/>
        <v>14:00</v>
      </c>
      <c r="C601" t="str">
        <f t="shared" si="37"/>
        <v>17:00</v>
      </c>
      <c r="D601" s="12" t="str" cm="1">
        <f t="array" ref="D601">_xlfn.LET(
    _xlpm.d, A601,
    _xlpm.debut, DATE(2026,8,1),
    _xlpm.m, DATEDIF(_xlpm.debut, _xlpm.d, "m"),
    _xlpm.col, 1 + _xlpm.m*3,
    _xlpm.dates, INDEX('Calendrier 2026-2027'!$C$13:$BC$43,,_xlpm.col),
    _xlpm.titres, INDEX('Calendrier 2026-2027'!$D$13:$BD$43,,_xlpm.col),
    _xlpm.r, _xlfn.XLOOKUP(_xlpm.d, _xlpm.dates, _xlpm.titres),
    IF(_xlpm.r=0,"",_xlpm.r)
)</f>
        <v>Entreprise</v>
      </c>
      <c r="E601">
        <f t="shared" si="38"/>
        <v>0</v>
      </c>
      <c r="F601" t="str">
        <f>_xlfn.XLOOKUP('Fiche formation'!$C$8,SitesFormations[Site de formation principal],SitesFormations[Mail pour assiduité],"")</f>
        <v>cfa-ensuplr-upvd@umontpellier.fr</v>
      </c>
      <c r="G601" t="s">
        <v>140</v>
      </c>
      <c r="H601" t="str">
        <f>_xlfn.TEXTJOIN(" ",TRUE,
'Fiche formation'!$C$18,
_xlfn.SWITCH('Fiche formation'!$C$18,"DNO","2A","DE AUDIO","3A",
_xlfn.SWITCH('Fiche formation'!$C$15,"DEUST","2A","DSCG","2A","MASTER","2A","BUT","3A","DCG","3A","LG","3A","LP","3A","INGE","3A",""))
)</f>
        <v>M CHPS 2A</v>
      </c>
    </row>
    <row r="602" spans="1:8" x14ac:dyDescent="0.3">
      <c r="A602" s="1">
        <f t="shared" si="39"/>
        <v>46535</v>
      </c>
      <c r="B602" t="str">
        <f t="shared" si="36"/>
        <v>08:00</v>
      </c>
      <c r="C602" t="str">
        <f t="shared" si="37"/>
        <v>12:00</v>
      </c>
      <c r="D602" s="12" t="str" cm="1">
        <f t="array" ref="D602">_xlfn.LET(
    _xlpm.d, A602,
    _xlpm.debut, DATE(2026,8,1),
    _xlpm.m, DATEDIF(_xlpm.debut, _xlpm.d, "m"),
    _xlpm.col, 1 + _xlpm.m*3,
    _xlpm.dates, INDEX('Calendrier 2026-2027'!$C$13:$BC$43,,_xlpm.col),
    _xlpm.titres, INDEX('Calendrier 2026-2027'!$D$13:$BD$43,,_xlpm.col),
    _xlpm.r, _xlfn.XLOOKUP(_xlpm.d, _xlpm.dates, _xlpm.titres),
    IF(_xlpm.r=0,"",_xlpm.r)
)</f>
        <v>Entreprise</v>
      </c>
      <c r="E602">
        <f t="shared" si="38"/>
        <v>0</v>
      </c>
      <c r="F602" t="str">
        <f>_xlfn.XLOOKUP('Fiche formation'!$C$8,SitesFormations[Site de formation principal],SitesFormations[Mail pour assiduité],"")</f>
        <v>cfa-ensuplr-upvd@umontpellier.fr</v>
      </c>
      <c r="G602" t="s">
        <v>140</v>
      </c>
      <c r="H602" t="str">
        <f>_xlfn.TEXTJOIN(" ",TRUE,
'Fiche formation'!$C$18,
_xlfn.SWITCH('Fiche formation'!$C$18,"DNO","2A","DE AUDIO","3A",
_xlfn.SWITCH('Fiche formation'!$C$15,"DEUST","2A","DSCG","2A","MASTER","2A","BUT","3A","DCG","3A","LG","3A","LP","3A","INGE","3A",""))
)</f>
        <v>M CHPS 2A</v>
      </c>
    </row>
    <row r="603" spans="1:8" x14ac:dyDescent="0.3">
      <c r="A603" s="1">
        <f t="shared" si="39"/>
        <v>46535</v>
      </c>
      <c r="B603" t="str">
        <f t="shared" si="36"/>
        <v>14:00</v>
      </c>
      <c r="C603" t="str">
        <f t="shared" si="37"/>
        <v>17:00</v>
      </c>
      <c r="D603" s="12" t="str" cm="1">
        <f t="array" ref="D603">_xlfn.LET(
    _xlpm.d, A603,
    _xlpm.debut, DATE(2026,8,1),
    _xlpm.m, DATEDIF(_xlpm.debut, _xlpm.d, "m"),
    _xlpm.col, 1 + _xlpm.m*3,
    _xlpm.dates, INDEX('Calendrier 2026-2027'!$C$13:$BC$43,,_xlpm.col),
    _xlpm.titres, INDEX('Calendrier 2026-2027'!$D$13:$BD$43,,_xlpm.col),
    _xlpm.r, _xlfn.XLOOKUP(_xlpm.d, _xlpm.dates, _xlpm.titres),
    IF(_xlpm.r=0,"",_xlpm.r)
)</f>
        <v>Entreprise</v>
      </c>
      <c r="E603">
        <f t="shared" si="38"/>
        <v>0</v>
      </c>
      <c r="F603" t="str">
        <f>_xlfn.XLOOKUP('Fiche formation'!$C$8,SitesFormations[Site de formation principal],SitesFormations[Mail pour assiduité],"")</f>
        <v>cfa-ensuplr-upvd@umontpellier.fr</v>
      </c>
      <c r="G603" t="s">
        <v>140</v>
      </c>
      <c r="H603" t="str">
        <f>_xlfn.TEXTJOIN(" ",TRUE,
'Fiche formation'!$C$18,
_xlfn.SWITCH('Fiche formation'!$C$18,"DNO","2A","DE AUDIO","3A",
_xlfn.SWITCH('Fiche formation'!$C$15,"DEUST","2A","DSCG","2A","MASTER","2A","BUT","3A","DCG","3A","LG","3A","LP","3A","INGE","3A",""))
)</f>
        <v>M CHPS 2A</v>
      </c>
    </row>
    <row r="604" spans="1:8" x14ac:dyDescent="0.3">
      <c r="A604" s="1">
        <f t="shared" si="39"/>
        <v>46536</v>
      </c>
      <c r="B604" t="str">
        <f t="shared" si="36"/>
        <v/>
      </c>
      <c r="C604" t="str">
        <f t="shared" si="37"/>
        <v/>
      </c>
      <c r="D604" s="12" t="str" cm="1">
        <f t="array" ref="D604">_xlfn.LET(
    _xlpm.d, A604,
    _xlpm.debut, DATE(2026,8,1),
    _xlpm.m, DATEDIF(_xlpm.debut, _xlpm.d, "m"),
    _xlpm.col, 1 + _xlpm.m*3,
    _xlpm.dates, INDEX('Calendrier 2026-2027'!$C$13:$BC$43,,_xlpm.col),
    _xlpm.titres, INDEX('Calendrier 2026-2027'!$D$13:$BD$43,,_xlpm.col),
    _xlpm.r, _xlfn.XLOOKUP(_xlpm.d, _xlpm.dates, _xlpm.titres),
    IF(_xlpm.r=0,"",_xlpm.r)
)</f>
        <v/>
      </c>
      <c r="E604" t="str">
        <f t="shared" si="38"/>
        <v/>
      </c>
      <c r="F604" t="str">
        <f>_xlfn.XLOOKUP('Fiche formation'!$C$8,SitesFormations[Site de formation principal],SitesFormations[Mail pour assiduité],"")</f>
        <v>cfa-ensuplr-upvd@umontpellier.fr</v>
      </c>
      <c r="G604" t="s">
        <v>140</v>
      </c>
      <c r="H604" t="str">
        <f>_xlfn.TEXTJOIN(" ",TRUE,
'Fiche formation'!$C$18,
_xlfn.SWITCH('Fiche formation'!$C$18,"DNO","2A","DE AUDIO","3A",
_xlfn.SWITCH('Fiche formation'!$C$15,"DEUST","2A","DSCG","2A","MASTER","2A","BUT","3A","DCG","3A","LG","3A","LP","3A","INGE","3A",""))
)</f>
        <v>M CHPS 2A</v>
      </c>
    </row>
    <row r="605" spans="1:8" x14ac:dyDescent="0.3">
      <c r="A605" s="1">
        <f t="shared" si="39"/>
        <v>46536</v>
      </c>
      <c r="B605" t="str">
        <f t="shared" si="36"/>
        <v/>
      </c>
      <c r="C605" t="str">
        <f t="shared" si="37"/>
        <v/>
      </c>
      <c r="D605" s="12" t="str" cm="1">
        <f t="array" ref="D605">_xlfn.LET(
    _xlpm.d, A605,
    _xlpm.debut, DATE(2026,8,1),
    _xlpm.m, DATEDIF(_xlpm.debut, _xlpm.d, "m"),
    _xlpm.col, 1 + _xlpm.m*3,
    _xlpm.dates, INDEX('Calendrier 2026-2027'!$C$13:$BC$43,,_xlpm.col),
    _xlpm.titres, INDEX('Calendrier 2026-2027'!$D$13:$BD$43,,_xlpm.col),
    _xlpm.r, _xlfn.XLOOKUP(_xlpm.d, _xlpm.dates, _xlpm.titres),
    IF(_xlpm.r=0,"",_xlpm.r)
)</f>
        <v/>
      </c>
      <c r="E605" t="str">
        <f t="shared" si="38"/>
        <v/>
      </c>
      <c r="F605" t="str">
        <f>_xlfn.XLOOKUP('Fiche formation'!$C$8,SitesFormations[Site de formation principal],SitesFormations[Mail pour assiduité],"")</f>
        <v>cfa-ensuplr-upvd@umontpellier.fr</v>
      </c>
      <c r="G605" t="s">
        <v>140</v>
      </c>
      <c r="H605" t="str">
        <f>_xlfn.TEXTJOIN(" ",TRUE,
'Fiche formation'!$C$18,
_xlfn.SWITCH('Fiche formation'!$C$18,"DNO","2A","DE AUDIO","3A",
_xlfn.SWITCH('Fiche formation'!$C$15,"DEUST","2A","DSCG","2A","MASTER","2A","BUT","3A","DCG","3A","LG","3A","LP","3A","INGE","3A",""))
)</f>
        <v>M CHPS 2A</v>
      </c>
    </row>
    <row r="606" spans="1:8" x14ac:dyDescent="0.3">
      <c r="A606" s="1">
        <f t="shared" si="39"/>
        <v>46537</v>
      </c>
      <c r="B606" t="str">
        <f t="shared" si="36"/>
        <v/>
      </c>
      <c r="C606" t="str">
        <f t="shared" si="37"/>
        <v/>
      </c>
      <c r="D606" s="12" t="str" cm="1">
        <f t="array" ref="D606">_xlfn.LET(
    _xlpm.d, A606,
    _xlpm.debut, DATE(2026,8,1),
    _xlpm.m, DATEDIF(_xlpm.debut, _xlpm.d, "m"),
    _xlpm.col, 1 + _xlpm.m*3,
    _xlpm.dates, INDEX('Calendrier 2026-2027'!$C$13:$BC$43,,_xlpm.col),
    _xlpm.titres, INDEX('Calendrier 2026-2027'!$D$13:$BD$43,,_xlpm.col),
    _xlpm.r, _xlfn.XLOOKUP(_xlpm.d, _xlpm.dates, _xlpm.titres),
    IF(_xlpm.r=0,"",_xlpm.r)
)</f>
        <v/>
      </c>
      <c r="E606" t="str">
        <f t="shared" si="38"/>
        <v/>
      </c>
      <c r="F606" t="str">
        <f>_xlfn.XLOOKUP('Fiche formation'!$C$8,SitesFormations[Site de formation principal],SitesFormations[Mail pour assiduité],"")</f>
        <v>cfa-ensuplr-upvd@umontpellier.fr</v>
      </c>
      <c r="G606" t="s">
        <v>140</v>
      </c>
      <c r="H606" t="str">
        <f>_xlfn.TEXTJOIN(" ",TRUE,
'Fiche formation'!$C$18,
_xlfn.SWITCH('Fiche formation'!$C$18,"DNO","2A","DE AUDIO","3A",
_xlfn.SWITCH('Fiche formation'!$C$15,"DEUST","2A","DSCG","2A","MASTER","2A","BUT","3A","DCG","3A","LG","3A","LP","3A","INGE","3A",""))
)</f>
        <v>M CHPS 2A</v>
      </c>
    </row>
    <row r="607" spans="1:8" x14ac:dyDescent="0.3">
      <c r="A607" s="1">
        <f t="shared" si="39"/>
        <v>46537</v>
      </c>
      <c r="B607" t="str">
        <f t="shared" si="36"/>
        <v/>
      </c>
      <c r="C607" t="str">
        <f t="shared" si="37"/>
        <v/>
      </c>
      <c r="D607" s="12" t="str" cm="1">
        <f t="array" ref="D607">_xlfn.LET(
    _xlpm.d, A607,
    _xlpm.debut, DATE(2026,8,1),
    _xlpm.m, DATEDIF(_xlpm.debut, _xlpm.d, "m"),
    _xlpm.col, 1 + _xlpm.m*3,
    _xlpm.dates, INDEX('Calendrier 2026-2027'!$C$13:$BC$43,,_xlpm.col),
    _xlpm.titres, INDEX('Calendrier 2026-2027'!$D$13:$BD$43,,_xlpm.col),
    _xlpm.r, _xlfn.XLOOKUP(_xlpm.d, _xlpm.dates, _xlpm.titres),
    IF(_xlpm.r=0,"",_xlpm.r)
)</f>
        <v/>
      </c>
      <c r="E607" t="str">
        <f t="shared" si="38"/>
        <v/>
      </c>
      <c r="F607" t="str">
        <f>_xlfn.XLOOKUP('Fiche formation'!$C$8,SitesFormations[Site de formation principal],SitesFormations[Mail pour assiduité],"")</f>
        <v>cfa-ensuplr-upvd@umontpellier.fr</v>
      </c>
      <c r="G607" t="s">
        <v>140</v>
      </c>
      <c r="H607" t="str">
        <f>_xlfn.TEXTJOIN(" ",TRUE,
'Fiche formation'!$C$18,
_xlfn.SWITCH('Fiche formation'!$C$18,"DNO","2A","DE AUDIO","3A",
_xlfn.SWITCH('Fiche formation'!$C$15,"DEUST","2A","DSCG","2A","MASTER","2A","BUT","3A","DCG","3A","LG","3A","LP","3A","INGE","3A",""))
)</f>
        <v>M CHPS 2A</v>
      </c>
    </row>
    <row r="608" spans="1:8" x14ac:dyDescent="0.3">
      <c r="A608" s="1">
        <f t="shared" si="39"/>
        <v>46538</v>
      </c>
      <c r="B608" t="str">
        <f t="shared" si="36"/>
        <v>08:00</v>
      </c>
      <c r="C608" t="str">
        <f t="shared" si="37"/>
        <v>12:00</v>
      </c>
      <c r="D608" s="12" t="str" cm="1">
        <f t="array" ref="D608">_xlfn.LET(
    _xlpm.d, A608,
    _xlpm.debut, DATE(2026,8,1),
    _xlpm.m, DATEDIF(_xlpm.debut, _xlpm.d, "m"),
    _xlpm.col, 1 + _xlpm.m*3,
    _xlpm.dates, INDEX('Calendrier 2026-2027'!$C$13:$BC$43,,_xlpm.col),
    _xlpm.titres, INDEX('Calendrier 2026-2027'!$D$13:$BD$43,,_xlpm.col),
    _xlpm.r, _xlfn.XLOOKUP(_xlpm.d, _xlpm.dates, _xlpm.titres),
    IF(_xlpm.r=0,"",_xlpm.r)
)</f>
        <v>Entreprise</v>
      </c>
      <c r="E608">
        <f t="shared" si="38"/>
        <v>0</v>
      </c>
      <c r="F608" t="str">
        <f>_xlfn.XLOOKUP('Fiche formation'!$C$8,SitesFormations[Site de formation principal],SitesFormations[Mail pour assiduité],"")</f>
        <v>cfa-ensuplr-upvd@umontpellier.fr</v>
      </c>
      <c r="G608" t="s">
        <v>140</v>
      </c>
      <c r="H608" t="str">
        <f>_xlfn.TEXTJOIN(" ",TRUE,
'Fiche formation'!$C$18,
_xlfn.SWITCH('Fiche formation'!$C$18,"DNO","2A","DE AUDIO","3A",
_xlfn.SWITCH('Fiche formation'!$C$15,"DEUST","2A","DSCG","2A","MASTER","2A","BUT","3A","DCG","3A","LG","3A","LP","3A","INGE","3A",""))
)</f>
        <v>M CHPS 2A</v>
      </c>
    </row>
    <row r="609" spans="1:8" x14ac:dyDescent="0.3">
      <c r="A609" s="1">
        <f t="shared" si="39"/>
        <v>46538</v>
      </c>
      <c r="B609" t="str">
        <f t="shared" si="36"/>
        <v>14:00</v>
      </c>
      <c r="C609" t="str">
        <f t="shared" si="37"/>
        <v>17:00</v>
      </c>
      <c r="D609" s="12" t="str" cm="1">
        <f t="array" ref="D609">_xlfn.LET(
    _xlpm.d, A609,
    _xlpm.debut, DATE(2026,8,1),
    _xlpm.m, DATEDIF(_xlpm.debut, _xlpm.d, "m"),
    _xlpm.col, 1 + _xlpm.m*3,
    _xlpm.dates, INDEX('Calendrier 2026-2027'!$C$13:$BC$43,,_xlpm.col),
    _xlpm.titres, INDEX('Calendrier 2026-2027'!$D$13:$BD$43,,_xlpm.col),
    _xlpm.r, _xlfn.XLOOKUP(_xlpm.d, _xlpm.dates, _xlpm.titres),
    IF(_xlpm.r=0,"",_xlpm.r)
)</f>
        <v>Entreprise</v>
      </c>
      <c r="E609">
        <f t="shared" si="38"/>
        <v>0</v>
      </c>
      <c r="F609" t="str">
        <f>_xlfn.XLOOKUP('Fiche formation'!$C$8,SitesFormations[Site de formation principal],SitesFormations[Mail pour assiduité],"")</f>
        <v>cfa-ensuplr-upvd@umontpellier.fr</v>
      </c>
      <c r="G609" t="s">
        <v>140</v>
      </c>
      <c r="H609" t="str">
        <f>_xlfn.TEXTJOIN(" ",TRUE,
'Fiche formation'!$C$18,
_xlfn.SWITCH('Fiche formation'!$C$18,"DNO","2A","DE AUDIO","3A",
_xlfn.SWITCH('Fiche formation'!$C$15,"DEUST","2A","DSCG","2A","MASTER","2A","BUT","3A","DCG","3A","LG","3A","LP","3A","INGE","3A",""))
)</f>
        <v>M CHPS 2A</v>
      </c>
    </row>
    <row r="610" spans="1:8" x14ac:dyDescent="0.3">
      <c r="A610" s="1">
        <f t="shared" si="39"/>
        <v>46539</v>
      </c>
      <c r="B610" t="str">
        <f t="shared" si="36"/>
        <v>08:00</v>
      </c>
      <c r="C610" t="str">
        <f t="shared" si="37"/>
        <v>12:00</v>
      </c>
      <c r="D610" s="12" t="str" cm="1">
        <f t="array" ref="D610">_xlfn.LET(
    _xlpm.d, A610,
    _xlpm.debut, DATE(2026,8,1),
    _xlpm.m, DATEDIF(_xlpm.debut, _xlpm.d, "m"),
    _xlpm.col, 1 + _xlpm.m*3,
    _xlpm.dates, INDEX('Calendrier 2026-2027'!$C$13:$BC$43,,_xlpm.col),
    _xlpm.titres, INDEX('Calendrier 2026-2027'!$D$13:$BD$43,,_xlpm.col),
    _xlpm.r, _xlfn.XLOOKUP(_xlpm.d, _xlpm.dates, _xlpm.titres),
    IF(_xlpm.r=0,"",_xlpm.r)
)</f>
        <v>Entreprise</v>
      </c>
      <c r="E610">
        <f t="shared" si="38"/>
        <v>0</v>
      </c>
      <c r="F610" t="str">
        <f>_xlfn.XLOOKUP('Fiche formation'!$C$8,SitesFormations[Site de formation principal],SitesFormations[Mail pour assiduité],"")</f>
        <v>cfa-ensuplr-upvd@umontpellier.fr</v>
      </c>
      <c r="G610" t="s">
        <v>140</v>
      </c>
      <c r="H610" t="str">
        <f>_xlfn.TEXTJOIN(" ",TRUE,
'Fiche formation'!$C$18,
_xlfn.SWITCH('Fiche formation'!$C$18,"DNO","2A","DE AUDIO","3A",
_xlfn.SWITCH('Fiche formation'!$C$15,"DEUST","2A","DSCG","2A","MASTER","2A","BUT","3A","DCG","3A","LG","3A","LP","3A","INGE","3A",""))
)</f>
        <v>M CHPS 2A</v>
      </c>
    </row>
    <row r="611" spans="1:8" x14ac:dyDescent="0.3">
      <c r="A611" s="1">
        <f t="shared" si="39"/>
        <v>46539</v>
      </c>
      <c r="B611" t="str">
        <f t="shared" si="36"/>
        <v>14:00</v>
      </c>
      <c r="C611" t="str">
        <f t="shared" si="37"/>
        <v>17:00</v>
      </c>
      <c r="D611" s="12" t="str" cm="1">
        <f t="array" ref="D611">_xlfn.LET(
    _xlpm.d, A611,
    _xlpm.debut, DATE(2026,8,1),
    _xlpm.m, DATEDIF(_xlpm.debut, _xlpm.d, "m"),
    _xlpm.col, 1 + _xlpm.m*3,
    _xlpm.dates, INDEX('Calendrier 2026-2027'!$C$13:$BC$43,,_xlpm.col),
    _xlpm.titres, INDEX('Calendrier 2026-2027'!$D$13:$BD$43,,_xlpm.col),
    _xlpm.r, _xlfn.XLOOKUP(_xlpm.d, _xlpm.dates, _xlpm.titres),
    IF(_xlpm.r=0,"",_xlpm.r)
)</f>
        <v>Entreprise</v>
      </c>
      <c r="E611">
        <f t="shared" si="38"/>
        <v>0</v>
      </c>
      <c r="F611" t="str">
        <f>_xlfn.XLOOKUP('Fiche formation'!$C$8,SitesFormations[Site de formation principal],SitesFormations[Mail pour assiduité],"")</f>
        <v>cfa-ensuplr-upvd@umontpellier.fr</v>
      </c>
      <c r="G611" t="s">
        <v>140</v>
      </c>
      <c r="H611" t="str">
        <f>_xlfn.TEXTJOIN(" ",TRUE,
'Fiche formation'!$C$18,
_xlfn.SWITCH('Fiche formation'!$C$18,"DNO","2A","DE AUDIO","3A",
_xlfn.SWITCH('Fiche formation'!$C$15,"DEUST","2A","DSCG","2A","MASTER","2A","BUT","3A","DCG","3A","LG","3A","LP","3A","INGE","3A",""))
)</f>
        <v>M CHPS 2A</v>
      </c>
    </row>
    <row r="612" spans="1:8" x14ac:dyDescent="0.3">
      <c r="A612" s="1">
        <f t="shared" si="39"/>
        <v>46540</v>
      </c>
      <c r="B612" t="str">
        <f t="shared" si="36"/>
        <v>08:00</v>
      </c>
      <c r="C612" t="str">
        <f t="shared" si="37"/>
        <v>12:00</v>
      </c>
      <c r="D612" s="12" t="str" cm="1">
        <f t="array" ref="D612">_xlfn.LET(
    _xlpm.d, A612,
    _xlpm.debut, DATE(2026,8,1),
    _xlpm.m, DATEDIF(_xlpm.debut, _xlpm.d, "m"),
    _xlpm.col, 1 + _xlpm.m*3,
    _xlpm.dates, INDEX('Calendrier 2026-2027'!$C$13:$BC$43,,_xlpm.col),
    _xlpm.titres, INDEX('Calendrier 2026-2027'!$D$13:$BD$43,,_xlpm.col),
    _xlpm.r, _xlfn.XLOOKUP(_xlpm.d, _xlpm.dates, _xlpm.titres),
    IF(_xlpm.r=0,"",_xlpm.r)
)</f>
        <v>Entreprise</v>
      </c>
      <c r="E612">
        <f t="shared" si="38"/>
        <v>0</v>
      </c>
      <c r="F612" t="str">
        <f>_xlfn.XLOOKUP('Fiche formation'!$C$8,SitesFormations[Site de formation principal],SitesFormations[Mail pour assiduité],"")</f>
        <v>cfa-ensuplr-upvd@umontpellier.fr</v>
      </c>
      <c r="G612" t="s">
        <v>140</v>
      </c>
      <c r="H612" t="str">
        <f>_xlfn.TEXTJOIN(" ",TRUE,
'Fiche formation'!$C$18,
_xlfn.SWITCH('Fiche formation'!$C$18,"DNO","2A","DE AUDIO","3A",
_xlfn.SWITCH('Fiche formation'!$C$15,"DEUST","2A","DSCG","2A","MASTER","2A","BUT","3A","DCG","3A","LG","3A","LP","3A","INGE","3A",""))
)</f>
        <v>M CHPS 2A</v>
      </c>
    </row>
    <row r="613" spans="1:8" x14ac:dyDescent="0.3">
      <c r="A613" s="1">
        <f t="shared" si="39"/>
        <v>46540</v>
      </c>
      <c r="B613" t="str">
        <f t="shared" si="36"/>
        <v>14:00</v>
      </c>
      <c r="C613" t="str">
        <f t="shared" si="37"/>
        <v>17:00</v>
      </c>
      <c r="D613" s="12" t="str" cm="1">
        <f t="array" ref="D613">_xlfn.LET(
    _xlpm.d, A613,
    _xlpm.debut, DATE(2026,8,1),
    _xlpm.m, DATEDIF(_xlpm.debut, _xlpm.d, "m"),
    _xlpm.col, 1 + _xlpm.m*3,
    _xlpm.dates, INDEX('Calendrier 2026-2027'!$C$13:$BC$43,,_xlpm.col),
    _xlpm.titres, INDEX('Calendrier 2026-2027'!$D$13:$BD$43,,_xlpm.col),
    _xlpm.r, _xlfn.XLOOKUP(_xlpm.d, _xlpm.dates, _xlpm.titres),
    IF(_xlpm.r=0,"",_xlpm.r)
)</f>
        <v>Entreprise</v>
      </c>
      <c r="E613">
        <f t="shared" si="38"/>
        <v>0</v>
      </c>
      <c r="F613" t="str">
        <f>_xlfn.XLOOKUP('Fiche formation'!$C$8,SitesFormations[Site de formation principal],SitesFormations[Mail pour assiduité],"")</f>
        <v>cfa-ensuplr-upvd@umontpellier.fr</v>
      </c>
      <c r="G613" t="s">
        <v>140</v>
      </c>
      <c r="H613" t="str">
        <f>_xlfn.TEXTJOIN(" ",TRUE,
'Fiche formation'!$C$18,
_xlfn.SWITCH('Fiche formation'!$C$18,"DNO","2A","DE AUDIO","3A",
_xlfn.SWITCH('Fiche formation'!$C$15,"DEUST","2A","DSCG","2A","MASTER","2A","BUT","3A","DCG","3A","LG","3A","LP","3A","INGE","3A",""))
)</f>
        <v>M CHPS 2A</v>
      </c>
    </row>
    <row r="614" spans="1:8" x14ac:dyDescent="0.3">
      <c r="A614" s="1">
        <f t="shared" si="39"/>
        <v>46541</v>
      </c>
      <c r="B614" t="str">
        <f t="shared" si="36"/>
        <v>08:00</v>
      </c>
      <c r="C614" t="str">
        <f t="shared" si="37"/>
        <v>12:00</v>
      </c>
      <c r="D614" s="12" t="str" cm="1">
        <f t="array" ref="D614">_xlfn.LET(
    _xlpm.d, A614,
    _xlpm.debut, DATE(2026,8,1),
    _xlpm.m, DATEDIF(_xlpm.debut, _xlpm.d, "m"),
    _xlpm.col, 1 + _xlpm.m*3,
    _xlpm.dates, INDEX('Calendrier 2026-2027'!$C$13:$BC$43,,_xlpm.col),
    _xlpm.titres, INDEX('Calendrier 2026-2027'!$D$13:$BD$43,,_xlpm.col),
    _xlpm.r, _xlfn.XLOOKUP(_xlpm.d, _xlpm.dates, _xlpm.titres),
    IF(_xlpm.r=0,"",_xlpm.r)
)</f>
        <v>Entreprise</v>
      </c>
      <c r="E614">
        <f t="shared" si="38"/>
        <v>0</v>
      </c>
      <c r="F614" t="str">
        <f>_xlfn.XLOOKUP('Fiche formation'!$C$8,SitesFormations[Site de formation principal],SitesFormations[Mail pour assiduité],"")</f>
        <v>cfa-ensuplr-upvd@umontpellier.fr</v>
      </c>
      <c r="G614" t="s">
        <v>140</v>
      </c>
      <c r="H614" t="str">
        <f>_xlfn.TEXTJOIN(" ",TRUE,
'Fiche formation'!$C$18,
_xlfn.SWITCH('Fiche formation'!$C$18,"DNO","2A","DE AUDIO","3A",
_xlfn.SWITCH('Fiche formation'!$C$15,"DEUST","2A","DSCG","2A","MASTER","2A","BUT","3A","DCG","3A","LG","3A","LP","3A","INGE","3A",""))
)</f>
        <v>M CHPS 2A</v>
      </c>
    </row>
    <row r="615" spans="1:8" x14ac:dyDescent="0.3">
      <c r="A615" s="1">
        <f t="shared" si="39"/>
        <v>46541</v>
      </c>
      <c r="B615" t="str">
        <f t="shared" si="36"/>
        <v>14:00</v>
      </c>
      <c r="C615" t="str">
        <f t="shared" si="37"/>
        <v>17:00</v>
      </c>
      <c r="D615" s="12" t="str" cm="1">
        <f t="array" ref="D615">_xlfn.LET(
    _xlpm.d, A615,
    _xlpm.debut, DATE(2026,8,1),
    _xlpm.m, DATEDIF(_xlpm.debut, _xlpm.d, "m"),
    _xlpm.col, 1 + _xlpm.m*3,
    _xlpm.dates, INDEX('Calendrier 2026-2027'!$C$13:$BC$43,,_xlpm.col),
    _xlpm.titres, INDEX('Calendrier 2026-2027'!$D$13:$BD$43,,_xlpm.col),
    _xlpm.r, _xlfn.XLOOKUP(_xlpm.d, _xlpm.dates, _xlpm.titres),
    IF(_xlpm.r=0,"",_xlpm.r)
)</f>
        <v>Entreprise</v>
      </c>
      <c r="E615">
        <f t="shared" si="38"/>
        <v>0</v>
      </c>
      <c r="F615" t="str">
        <f>_xlfn.XLOOKUP('Fiche formation'!$C$8,SitesFormations[Site de formation principal],SitesFormations[Mail pour assiduité],"")</f>
        <v>cfa-ensuplr-upvd@umontpellier.fr</v>
      </c>
      <c r="G615" t="s">
        <v>140</v>
      </c>
      <c r="H615" t="str">
        <f>_xlfn.TEXTJOIN(" ",TRUE,
'Fiche formation'!$C$18,
_xlfn.SWITCH('Fiche formation'!$C$18,"DNO","2A","DE AUDIO","3A",
_xlfn.SWITCH('Fiche formation'!$C$15,"DEUST","2A","DSCG","2A","MASTER","2A","BUT","3A","DCG","3A","LG","3A","LP","3A","INGE","3A",""))
)</f>
        <v>M CHPS 2A</v>
      </c>
    </row>
    <row r="616" spans="1:8" x14ac:dyDescent="0.3">
      <c r="A616" s="1">
        <f t="shared" si="39"/>
        <v>46542</v>
      </c>
      <c r="B616" t="str">
        <f t="shared" si="36"/>
        <v>08:00</v>
      </c>
      <c r="C616" t="str">
        <f t="shared" si="37"/>
        <v>12:00</v>
      </c>
      <c r="D616" s="12" t="str" cm="1">
        <f t="array" ref="D616">_xlfn.LET(
    _xlpm.d, A616,
    _xlpm.debut, DATE(2026,8,1),
    _xlpm.m, DATEDIF(_xlpm.debut, _xlpm.d, "m"),
    _xlpm.col, 1 + _xlpm.m*3,
    _xlpm.dates, INDEX('Calendrier 2026-2027'!$C$13:$BC$43,,_xlpm.col),
    _xlpm.titres, INDEX('Calendrier 2026-2027'!$D$13:$BD$43,,_xlpm.col),
    _xlpm.r, _xlfn.XLOOKUP(_xlpm.d, _xlpm.dates, _xlpm.titres),
    IF(_xlpm.r=0,"",_xlpm.r)
)</f>
        <v>Entreprise</v>
      </c>
      <c r="E616">
        <f t="shared" si="38"/>
        <v>0</v>
      </c>
      <c r="F616" t="str">
        <f>_xlfn.XLOOKUP('Fiche formation'!$C$8,SitesFormations[Site de formation principal],SitesFormations[Mail pour assiduité],"")</f>
        <v>cfa-ensuplr-upvd@umontpellier.fr</v>
      </c>
      <c r="G616" t="s">
        <v>140</v>
      </c>
      <c r="H616" t="str">
        <f>_xlfn.TEXTJOIN(" ",TRUE,
'Fiche formation'!$C$18,
_xlfn.SWITCH('Fiche formation'!$C$18,"DNO","2A","DE AUDIO","3A",
_xlfn.SWITCH('Fiche formation'!$C$15,"DEUST","2A","DSCG","2A","MASTER","2A","BUT","3A","DCG","3A","LG","3A","LP","3A","INGE","3A",""))
)</f>
        <v>M CHPS 2A</v>
      </c>
    </row>
    <row r="617" spans="1:8" x14ac:dyDescent="0.3">
      <c r="A617" s="1">
        <f t="shared" si="39"/>
        <v>46542</v>
      </c>
      <c r="B617" t="str">
        <f t="shared" si="36"/>
        <v>14:00</v>
      </c>
      <c r="C617" t="str">
        <f t="shared" si="37"/>
        <v>17:00</v>
      </c>
      <c r="D617" s="12" t="str" cm="1">
        <f t="array" ref="D617">_xlfn.LET(
    _xlpm.d, A617,
    _xlpm.debut, DATE(2026,8,1),
    _xlpm.m, DATEDIF(_xlpm.debut, _xlpm.d, "m"),
    _xlpm.col, 1 + _xlpm.m*3,
    _xlpm.dates, INDEX('Calendrier 2026-2027'!$C$13:$BC$43,,_xlpm.col),
    _xlpm.titres, INDEX('Calendrier 2026-2027'!$D$13:$BD$43,,_xlpm.col),
    _xlpm.r, _xlfn.XLOOKUP(_xlpm.d, _xlpm.dates, _xlpm.titres),
    IF(_xlpm.r=0,"",_xlpm.r)
)</f>
        <v>Entreprise</v>
      </c>
      <c r="E617">
        <f t="shared" si="38"/>
        <v>0</v>
      </c>
      <c r="F617" t="str">
        <f>_xlfn.XLOOKUP('Fiche formation'!$C$8,SitesFormations[Site de formation principal],SitesFormations[Mail pour assiduité],"")</f>
        <v>cfa-ensuplr-upvd@umontpellier.fr</v>
      </c>
      <c r="G617" t="s">
        <v>140</v>
      </c>
      <c r="H617" t="str">
        <f>_xlfn.TEXTJOIN(" ",TRUE,
'Fiche formation'!$C$18,
_xlfn.SWITCH('Fiche formation'!$C$18,"DNO","2A","DE AUDIO","3A",
_xlfn.SWITCH('Fiche formation'!$C$15,"DEUST","2A","DSCG","2A","MASTER","2A","BUT","3A","DCG","3A","LG","3A","LP","3A","INGE","3A",""))
)</f>
        <v>M CHPS 2A</v>
      </c>
    </row>
    <row r="618" spans="1:8" x14ac:dyDescent="0.3">
      <c r="A618" s="1">
        <f t="shared" si="39"/>
        <v>46543</v>
      </c>
      <c r="B618" t="str">
        <f t="shared" si="36"/>
        <v/>
      </c>
      <c r="C618" t="str">
        <f t="shared" si="37"/>
        <v/>
      </c>
      <c r="D618" s="12" t="str" cm="1">
        <f t="array" ref="D618">_xlfn.LET(
    _xlpm.d, A618,
    _xlpm.debut, DATE(2026,8,1),
    _xlpm.m, DATEDIF(_xlpm.debut, _xlpm.d, "m"),
    _xlpm.col, 1 + _xlpm.m*3,
    _xlpm.dates, INDEX('Calendrier 2026-2027'!$C$13:$BC$43,,_xlpm.col),
    _xlpm.titres, INDEX('Calendrier 2026-2027'!$D$13:$BD$43,,_xlpm.col),
    _xlpm.r, _xlfn.XLOOKUP(_xlpm.d, _xlpm.dates, _xlpm.titres),
    IF(_xlpm.r=0,"",_xlpm.r)
)</f>
        <v/>
      </c>
      <c r="E618" t="str">
        <f t="shared" si="38"/>
        <v/>
      </c>
      <c r="F618" t="str">
        <f>_xlfn.XLOOKUP('Fiche formation'!$C$8,SitesFormations[Site de formation principal],SitesFormations[Mail pour assiduité],"")</f>
        <v>cfa-ensuplr-upvd@umontpellier.fr</v>
      </c>
      <c r="G618" t="s">
        <v>140</v>
      </c>
      <c r="H618" t="str">
        <f>_xlfn.TEXTJOIN(" ",TRUE,
'Fiche formation'!$C$18,
_xlfn.SWITCH('Fiche formation'!$C$18,"DNO","2A","DE AUDIO","3A",
_xlfn.SWITCH('Fiche formation'!$C$15,"DEUST","2A","DSCG","2A","MASTER","2A","BUT","3A","DCG","3A","LG","3A","LP","3A","INGE","3A",""))
)</f>
        <v>M CHPS 2A</v>
      </c>
    </row>
    <row r="619" spans="1:8" x14ac:dyDescent="0.3">
      <c r="A619" s="1">
        <f t="shared" si="39"/>
        <v>46543</v>
      </c>
      <c r="B619" t="str">
        <f t="shared" si="36"/>
        <v/>
      </c>
      <c r="C619" t="str">
        <f t="shared" si="37"/>
        <v/>
      </c>
      <c r="D619" s="12" t="str" cm="1">
        <f t="array" ref="D619">_xlfn.LET(
    _xlpm.d, A619,
    _xlpm.debut, DATE(2026,8,1),
    _xlpm.m, DATEDIF(_xlpm.debut, _xlpm.d, "m"),
    _xlpm.col, 1 + _xlpm.m*3,
    _xlpm.dates, INDEX('Calendrier 2026-2027'!$C$13:$BC$43,,_xlpm.col),
    _xlpm.titres, INDEX('Calendrier 2026-2027'!$D$13:$BD$43,,_xlpm.col),
    _xlpm.r, _xlfn.XLOOKUP(_xlpm.d, _xlpm.dates, _xlpm.titres),
    IF(_xlpm.r=0,"",_xlpm.r)
)</f>
        <v/>
      </c>
      <c r="E619" t="str">
        <f t="shared" si="38"/>
        <v/>
      </c>
      <c r="F619" t="str">
        <f>_xlfn.XLOOKUP('Fiche formation'!$C$8,SitesFormations[Site de formation principal],SitesFormations[Mail pour assiduité],"")</f>
        <v>cfa-ensuplr-upvd@umontpellier.fr</v>
      </c>
      <c r="G619" t="s">
        <v>140</v>
      </c>
      <c r="H619" t="str">
        <f>_xlfn.TEXTJOIN(" ",TRUE,
'Fiche formation'!$C$18,
_xlfn.SWITCH('Fiche formation'!$C$18,"DNO","2A","DE AUDIO","3A",
_xlfn.SWITCH('Fiche formation'!$C$15,"DEUST","2A","DSCG","2A","MASTER","2A","BUT","3A","DCG","3A","LG","3A","LP","3A","INGE","3A",""))
)</f>
        <v>M CHPS 2A</v>
      </c>
    </row>
    <row r="620" spans="1:8" x14ac:dyDescent="0.3">
      <c r="A620" s="1">
        <f t="shared" si="39"/>
        <v>46544</v>
      </c>
      <c r="B620" t="str">
        <f t="shared" si="36"/>
        <v/>
      </c>
      <c r="C620" t="str">
        <f t="shared" si="37"/>
        <v/>
      </c>
      <c r="D620" s="12" t="str" cm="1">
        <f t="array" ref="D620">_xlfn.LET(
    _xlpm.d, A620,
    _xlpm.debut, DATE(2026,8,1),
    _xlpm.m, DATEDIF(_xlpm.debut, _xlpm.d, "m"),
    _xlpm.col, 1 + _xlpm.m*3,
    _xlpm.dates, INDEX('Calendrier 2026-2027'!$C$13:$BC$43,,_xlpm.col),
    _xlpm.titres, INDEX('Calendrier 2026-2027'!$D$13:$BD$43,,_xlpm.col),
    _xlpm.r, _xlfn.XLOOKUP(_xlpm.d, _xlpm.dates, _xlpm.titres),
    IF(_xlpm.r=0,"",_xlpm.r)
)</f>
        <v/>
      </c>
      <c r="E620" t="str">
        <f t="shared" si="38"/>
        <v/>
      </c>
      <c r="F620" t="str">
        <f>_xlfn.XLOOKUP('Fiche formation'!$C$8,SitesFormations[Site de formation principal],SitesFormations[Mail pour assiduité],"")</f>
        <v>cfa-ensuplr-upvd@umontpellier.fr</v>
      </c>
      <c r="G620" t="s">
        <v>140</v>
      </c>
      <c r="H620" t="str">
        <f>_xlfn.TEXTJOIN(" ",TRUE,
'Fiche formation'!$C$18,
_xlfn.SWITCH('Fiche formation'!$C$18,"DNO","2A","DE AUDIO","3A",
_xlfn.SWITCH('Fiche formation'!$C$15,"DEUST","2A","DSCG","2A","MASTER","2A","BUT","3A","DCG","3A","LG","3A","LP","3A","INGE","3A",""))
)</f>
        <v>M CHPS 2A</v>
      </c>
    </row>
    <row r="621" spans="1:8" x14ac:dyDescent="0.3">
      <c r="A621" s="1">
        <f t="shared" si="39"/>
        <v>46544</v>
      </c>
      <c r="B621" t="str">
        <f t="shared" si="36"/>
        <v/>
      </c>
      <c r="C621" t="str">
        <f t="shared" si="37"/>
        <v/>
      </c>
      <c r="D621" s="12" t="str" cm="1">
        <f t="array" ref="D621">_xlfn.LET(
    _xlpm.d, A621,
    _xlpm.debut, DATE(2026,8,1),
    _xlpm.m, DATEDIF(_xlpm.debut, _xlpm.d, "m"),
    _xlpm.col, 1 + _xlpm.m*3,
    _xlpm.dates, INDEX('Calendrier 2026-2027'!$C$13:$BC$43,,_xlpm.col),
    _xlpm.titres, INDEX('Calendrier 2026-2027'!$D$13:$BD$43,,_xlpm.col),
    _xlpm.r, _xlfn.XLOOKUP(_xlpm.d, _xlpm.dates, _xlpm.titres),
    IF(_xlpm.r=0,"",_xlpm.r)
)</f>
        <v/>
      </c>
      <c r="E621" t="str">
        <f t="shared" si="38"/>
        <v/>
      </c>
      <c r="F621" t="str">
        <f>_xlfn.XLOOKUP('Fiche formation'!$C$8,SitesFormations[Site de formation principal],SitesFormations[Mail pour assiduité],"")</f>
        <v>cfa-ensuplr-upvd@umontpellier.fr</v>
      </c>
      <c r="G621" t="s">
        <v>140</v>
      </c>
      <c r="H621" t="str">
        <f>_xlfn.TEXTJOIN(" ",TRUE,
'Fiche formation'!$C$18,
_xlfn.SWITCH('Fiche formation'!$C$18,"DNO","2A","DE AUDIO","3A",
_xlfn.SWITCH('Fiche formation'!$C$15,"DEUST","2A","DSCG","2A","MASTER","2A","BUT","3A","DCG","3A","LG","3A","LP","3A","INGE","3A",""))
)</f>
        <v>M CHPS 2A</v>
      </c>
    </row>
    <row r="622" spans="1:8" x14ac:dyDescent="0.3">
      <c r="A622" s="1">
        <f t="shared" si="39"/>
        <v>46545</v>
      </c>
      <c r="B622" t="str">
        <f t="shared" si="36"/>
        <v>08:00</v>
      </c>
      <c r="C622" t="str">
        <f t="shared" si="37"/>
        <v>12:00</v>
      </c>
      <c r="D622" s="12" t="str" cm="1">
        <f t="array" ref="D622">_xlfn.LET(
    _xlpm.d, A622,
    _xlpm.debut, DATE(2026,8,1),
    _xlpm.m, DATEDIF(_xlpm.debut, _xlpm.d, "m"),
    _xlpm.col, 1 + _xlpm.m*3,
    _xlpm.dates, INDEX('Calendrier 2026-2027'!$C$13:$BC$43,,_xlpm.col),
    _xlpm.titres, INDEX('Calendrier 2026-2027'!$D$13:$BD$43,,_xlpm.col),
    _xlpm.r, _xlfn.XLOOKUP(_xlpm.d, _xlpm.dates, _xlpm.titres),
    IF(_xlpm.r=0,"",_xlpm.r)
)</f>
        <v>Entreprise</v>
      </c>
      <c r="E622">
        <f t="shared" si="38"/>
        <v>0</v>
      </c>
      <c r="F622" t="str">
        <f>_xlfn.XLOOKUP('Fiche formation'!$C$8,SitesFormations[Site de formation principal],SitesFormations[Mail pour assiduité],"")</f>
        <v>cfa-ensuplr-upvd@umontpellier.fr</v>
      </c>
      <c r="G622" t="s">
        <v>140</v>
      </c>
      <c r="H622" t="str">
        <f>_xlfn.TEXTJOIN(" ",TRUE,
'Fiche formation'!$C$18,
_xlfn.SWITCH('Fiche formation'!$C$18,"DNO","2A","DE AUDIO","3A",
_xlfn.SWITCH('Fiche formation'!$C$15,"DEUST","2A","DSCG","2A","MASTER","2A","BUT","3A","DCG","3A","LG","3A","LP","3A","INGE","3A",""))
)</f>
        <v>M CHPS 2A</v>
      </c>
    </row>
    <row r="623" spans="1:8" x14ac:dyDescent="0.3">
      <c r="A623" s="1">
        <f t="shared" si="39"/>
        <v>46545</v>
      </c>
      <c r="B623" t="str">
        <f t="shared" si="36"/>
        <v>14:00</v>
      </c>
      <c r="C623" t="str">
        <f t="shared" si="37"/>
        <v>17:00</v>
      </c>
      <c r="D623" s="12" t="str" cm="1">
        <f t="array" ref="D623">_xlfn.LET(
    _xlpm.d, A623,
    _xlpm.debut, DATE(2026,8,1),
    _xlpm.m, DATEDIF(_xlpm.debut, _xlpm.d, "m"),
    _xlpm.col, 1 + _xlpm.m*3,
    _xlpm.dates, INDEX('Calendrier 2026-2027'!$C$13:$BC$43,,_xlpm.col),
    _xlpm.titres, INDEX('Calendrier 2026-2027'!$D$13:$BD$43,,_xlpm.col),
    _xlpm.r, _xlfn.XLOOKUP(_xlpm.d, _xlpm.dates, _xlpm.titres),
    IF(_xlpm.r=0,"",_xlpm.r)
)</f>
        <v>Entreprise</v>
      </c>
      <c r="E623">
        <f t="shared" si="38"/>
        <v>0</v>
      </c>
      <c r="F623" t="str">
        <f>_xlfn.XLOOKUP('Fiche formation'!$C$8,SitesFormations[Site de formation principal],SitesFormations[Mail pour assiduité],"")</f>
        <v>cfa-ensuplr-upvd@umontpellier.fr</v>
      </c>
      <c r="G623" t="s">
        <v>140</v>
      </c>
      <c r="H623" t="str">
        <f>_xlfn.TEXTJOIN(" ",TRUE,
'Fiche formation'!$C$18,
_xlfn.SWITCH('Fiche formation'!$C$18,"DNO","2A","DE AUDIO","3A",
_xlfn.SWITCH('Fiche formation'!$C$15,"DEUST","2A","DSCG","2A","MASTER","2A","BUT","3A","DCG","3A","LG","3A","LP","3A","INGE","3A",""))
)</f>
        <v>M CHPS 2A</v>
      </c>
    </row>
    <row r="624" spans="1:8" x14ac:dyDescent="0.3">
      <c r="A624" s="1">
        <f t="shared" si="39"/>
        <v>46546</v>
      </c>
      <c r="B624" t="str">
        <f t="shared" si="36"/>
        <v>08:00</v>
      </c>
      <c r="C624" t="str">
        <f t="shared" si="37"/>
        <v>12:00</v>
      </c>
      <c r="D624" s="12" t="str" cm="1">
        <f t="array" ref="D624">_xlfn.LET(
    _xlpm.d, A624,
    _xlpm.debut, DATE(2026,8,1),
    _xlpm.m, DATEDIF(_xlpm.debut, _xlpm.d, "m"),
    _xlpm.col, 1 + _xlpm.m*3,
    _xlpm.dates, INDEX('Calendrier 2026-2027'!$C$13:$BC$43,,_xlpm.col),
    _xlpm.titres, INDEX('Calendrier 2026-2027'!$D$13:$BD$43,,_xlpm.col),
    _xlpm.r, _xlfn.XLOOKUP(_xlpm.d, _xlpm.dates, _xlpm.titres),
    IF(_xlpm.r=0,"",_xlpm.r)
)</f>
        <v>Entreprise</v>
      </c>
      <c r="E624">
        <f t="shared" si="38"/>
        <v>0</v>
      </c>
      <c r="F624" t="str">
        <f>_xlfn.XLOOKUP('Fiche formation'!$C$8,SitesFormations[Site de formation principal],SitesFormations[Mail pour assiduité],"")</f>
        <v>cfa-ensuplr-upvd@umontpellier.fr</v>
      </c>
      <c r="G624" t="s">
        <v>140</v>
      </c>
      <c r="H624" t="str">
        <f>_xlfn.TEXTJOIN(" ",TRUE,
'Fiche formation'!$C$18,
_xlfn.SWITCH('Fiche formation'!$C$18,"DNO","2A","DE AUDIO","3A",
_xlfn.SWITCH('Fiche formation'!$C$15,"DEUST","2A","DSCG","2A","MASTER","2A","BUT","3A","DCG","3A","LG","3A","LP","3A","INGE","3A",""))
)</f>
        <v>M CHPS 2A</v>
      </c>
    </row>
    <row r="625" spans="1:8" x14ac:dyDescent="0.3">
      <c r="A625" s="1">
        <f t="shared" si="39"/>
        <v>46546</v>
      </c>
      <c r="B625" t="str">
        <f t="shared" si="36"/>
        <v>14:00</v>
      </c>
      <c r="C625" t="str">
        <f t="shared" si="37"/>
        <v>17:00</v>
      </c>
      <c r="D625" s="12" t="str" cm="1">
        <f t="array" ref="D625">_xlfn.LET(
    _xlpm.d, A625,
    _xlpm.debut, DATE(2026,8,1),
    _xlpm.m, DATEDIF(_xlpm.debut, _xlpm.d, "m"),
    _xlpm.col, 1 + _xlpm.m*3,
    _xlpm.dates, INDEX('Calendrier 2026-2027'!$C$13:$BC$43,,_xlpm.col),
    _xlpm.titres, INDEX('Calendrier 2026-2027'!$D$13:$BD$43,,_xlpm.col),
    _xlpm.r, _xlfn.XLOOKUP(_xlpm.d, _xlpm.dates, _xlpm.titres),
    IF(_xlpm.r=0,"",_xlpm.r)
)</f>
        <v>Entreprise</v>
      </c>
      <c r="E625">
        <f t="shared" si="38"/>
        <v>0</v>
      </c>
      <c r="F625" t="str">
        <f>_xlfn.XLOOKUP('Fiche formation'!$C$8,SitesFormations[Site de formation principal],SitesFormations[Mail pour assiduité],"")</f>
        <v>cfa-ensuplr-upvd@umontpellier.fr</v>
      </c>
      <c r="G625" t="s">
        <v>140</v>
      </c>
      <c r="H625" t="str">
        <f>_xlfn.TEXTJOIN(" ",TRUE,
'Fiche formation'!$C$18,
_xlfn.SWITCH('Fiche formation'!$C$18,"DNO","2A","DE AUDIO","3A",
_xlfn.SWITCH('Fiche formation'!$C$15,"DEUST","2A","DSCG","2A","MASTER","2A","BUT","3A","DCG","3A","LG","3A","LP","3A","INGE","3A",""))
)</f>
        <v>M CHPS 2A</v>
      </c>
    </row>
    <row r="626" spans="1:8" x14ac:dyDescent="0.3">
      <c r="A626" s="1">
        <f t="shared" si="39"/>
        <v>46547</v>
      </c>
      <c r="B626" t="str">
        <f t="shared" si="36"/>
        <v>08:00</v>
      </c>
      <c r="C626" t="str">
        <f t="shared" si="37"/>
        <v>12:00</v>
      </c>
      <c r="D626" s="12" t="str" cm="1">
        <f t="array" ref="D626">_xlfn.LET(
    _xlpm.d, A626,
    _xlpm.debut, DATE(2026,8,1),
    _xlpm.m, DATEDIF(_xlpm.debut, _xlpm.d, "m"),
    _xlpm.col, 1 + _xlpm.m*3,
    _xlpm.dates, INDEX('Calendrier 2026-2027'!$C$13:$BC$43,,_xlpm.col),
    _xlpm.titres, INDEX('Calendrier 2026-2027'!$D$13:$BD$43,,_xlpm.col),
    _xlpm.r, _xlfn.XLOOKUP(_xlpm.d, _xlpm.dates, _xlpm.titres),
    IF(_xlpm.r=0,"",_xlpm.r)
)</f>
        <v>Entreprise</v>
      </c>
      <c r="E626">
        <f t="shared" si="38"/>
        <v>0</v>
      </c>
      <c r="F626" t="str">
        <f>_xlfn.XLOOKUP('Fiche formation'!$C$8,SitesFormations[Site de formation principal],SitesFormations[Mail pour assiduité],"")</f>
        <v>cfa-ensuplr-upvd@umontpellier.fr</v>
      </c>
      <c r="G626" t="s">
        <v>140</v>
      </c>
      <c r="H626" t="str">
        <f>_xlfn.TEXTJOIN(" ",TRUE,
'Fiche formation'!$C$18,
_xlfn.SWITCH('Fiche formation'!$C$18,"DNO","2A","DE AUDIO","3A",
_xlfn.SWITCH('Fiche formation'!$C$15,"DEUST","2A","DSCG","2A","MASTER","2A","BUT","3A","DCG","3A","LG","3A","LP","3A","INGE","3A",""))
)</f>
        <v>M CHPS 2A</v>
      </c>
    </row>
    <row r="627" spans="1:8" x14ac:dyDescent="0.3">
      <c r="A627" s="1">
        <f t="shared" si="39"/>
        <v>46547</v>
      </c>
      <c r="B627" t="str">
        <f t="shared" si="36"/>
        <v>14:00</v>
      </c>
      <c r="C627" t="str">
        <f t="shared" si="37"/>
        <v>17:00</v>
      </c>
      <c r="D627" s="12" t="str" cm="1">
        <f t="array" ref="D627">_xlfn.LET(
    _xlpm.d, A627,
    _xlpm.debut, DATE(2026,8,1),
    _xlpm.m, DATEDIF(_xlpm.debut, _xlpm.d, "m"),
    _xlpm.col, 1 + _xlpm.m*3,
    _xlpm.dates, INDEX('Calendrier 2026-2027'!$C$13:$BC$43,,_xlpm.col),
    _xlpm.titres, INDEX('Calendrier 2026-2027'!$D$13:$BD$43,,_xlpm.col),
    _xlpm.r, _xlfn.XLOOKUP(_xlpm.d, _xlpm.dates, _xlpm.titres),
    IF(_xlpm.r=0,"",_xlpm.r)
)</f>
        <v>Entreprise</v>
      </c>
      <c r="E627">
        <f t="shared" si="38"/>
        <v>0</v>
      </c>
      <c r="F627" t="str">
        <f>_xlfn.XLOOKUP('Fiche formation'!$C$8,SitesFormations[Site de formation principal],SitesFormations[Mail pour assiduité],"")</f>
        <v>cfa-ensuplr-upvd@umontpellier.fr</v>
      </c>
      <c r="G627" t="s">
        <v>140</v>
      </c>
      <c r="H627" t="str">
        <f>_xlfn.TEXTJOIN(" ",TRUE,
'Fiche formation'!$C$18,
_xlfn.SWITCH('Fiche formation'!$C$18,"DNO","2A","DE AUDIO","3A",
_xlfn.SWITCH('Fiche formation'!$C$15,"DEUST","2A","DSCG","2A","MASTER","2A","BUT","3A","DCG","3A","LG","3A","LP","3A","INGE","3A",""))
)</f>
        <v>M CHPS 2A</v>
      </c>
    </row>
    <row r="628" spans="1:8" x14ac:dyDescent="0.3">
      <c r="A628" s="1">
        <f t="shared" si="39"/>
        <v>46548</v>
      </c>
      <c r="B628" t="str">
        <f t="shared" si="36"/>
        <v>08:00</v>
      </c>
      <c r="C628" t="str">
        <f t="shared" si="37"/>
        <v>12:00</v>
      </c>
      <c r="D628" s="12" t="str" cm="1">
        <f t="array" ref="D628">_xlfn.LET(
    _xlpm.d, A628,
    _xlpm.debut, DATE(2026,8,1),
    _xlpm.m, DATEDIF(_xlpm.debut, _xlpm.d, "m"),
    _xlpm.col, 1 + _xlpm.m*3,
    _xlpm.dates, INDEX('Calendrier 2026-2027'!$C$13:$BC$43,,_xlpm.col),
    _xlpm.titres, INDEX('Calendrier 2026-2027'!$D$13:$BD$43,,_xlpm.col),
    _xlpm.r, _xlfn.XLOOKUP(_xlpm.d, _xlpm.dates, _xlpm.titres),
    IF(_xlpm.r=0,"",_xlpm.r)
)</f>
        <v>Entreprise</v>
      </c>
      <c r="E628">
        <f t="shared" si="38"/>
        <v>0</v>
      </c>
      <c r="F628" t="str">
        <f>_xlfn.XLOOKUP('Fiche formation'!$C$8,SitesFormations[Site de formation principal],SitesFormations[Mail pour assiduité],"")</f>
        <v>cfa-ensuplr-upvd@umontpellier.fr</v>
      </c>
      <c r="G628" t="s">
        <v>140</v>
      </c>
      <c r="H628" t="str">
        <f>_xlfn.TEXTJOIN(" ",TRUE,
'Fiche formation'!$C$18,
_xlfn.SWITCH('Fiche formation'!$C$18,"DNO","2A","DE AUDIO","3A",
_xlfn.SWITCH('Fiche formation'!$C$15,"DEUST","2A","DSCG","2A","MASTER","2A","BUT","3A","DCG","3A","LG","3A","LP","3A","INGE","3A",""))
)</f>
        <v>M CHPS 2A</v>
      </c>
    </row>
    <row r="629" spans="1:8" x14ac:dyDescent="0.3">
      <c r="A629" s="1">
        <f t="shared" si="39"/>
        <v>46548</v>
      </c>
      <c r="B629" t="str">
        <f t="shared" si="36"/>
        <v>14:00</v>
      </c>
      <c r="C629" t="str">
        <f t="shared" si="37"/>
        <v>17:00</v>
      </c>
      <c r="D629" s="12" t="str" cm="1">
        <f t="array" ref="D629">_xlfn.LET(
    _xlpm.d, A629,
    _xlpm.debut, DATE(2026,8,1),
    _xlpm.m, DATEDIF(_xlpm.debut, _xlpm.d, "m"),
    _xlpm.col, 1 + _xlpm.m*3,
    _xlpm.dates, INDEX('Calendrier 2026-2027'!$C$13:$BC$43,,_xlpm.col),
    _xlpm.titres, INDEX('Calendrier 2026-2027'!$D$13:$BD$43,,_xlpm.col),
    _xlpm.r, _xlfn.XLOOKUP(_xlpm.d, _xlpm.dates, _xlpm.titres),
    IF(_xlpm.r=0,"",_xlpm.r)
)</f>
        <v>Entreprise</v>
      </c>
      <c r="E629">
        <f t="shared" si="38"/>
        <v>0</v>
      </c>
      <c r="F629" t="str">
        <f>_xlfn.XLOOKUP('Fiche formation'!$C$8,SitesFormations[Site de formation principal],SitesFormations[Mail pour assiduité],"")</f>
        <v>cfa-ensuplr-upvd@umontpellier.fr</v>
      </c>
      <c r="G629" t="s">
        <v>140</v>
      </c>
      <c r="H629" t="str">
        <f>_xlfn.TEXTJOIN(" ",TRUE,
'Fiche formation'!$C$18,
_xlfn.SWITCH('Fiche formation'!$C$18,"DNO","2A","DE AUDIO","3A",
_xlfn.SWITCH('Fiche formation'!$C$15,"DEUST","2A","DSCG","2A","MASTER","2A","BUT","3A","DCG","3A","LG","3A","LP","3A","INGE","3A",""))
)</f>
        <v>M CHPS 2A</v>
      </c>
    </row>
    <row r="630" spans="1:8" x14ac:dyDescent="0.3">
      <c r="A630" s="1">
        <f t="shared" si="39"/>
        <v>46549</v>
      </c>
      <c r="B630" t="str">
        <f t="shared" si="36"/>
        <v>08:00</v>
      </c>
      <c r="C630" t="str">
        <f t="shared" si="37"/>
        <v>12:00</v>
      </c>
      <c r="D630" s="12" t="str" cm="1">
        <f t="array" ref="D630">_xlfn.LET(
    _xlpm.d, A630,
    _xlpm.debut, DATE(2026,8,1),
    _xlpm.m, DATEDIF(_xlpm.debut, _xlpm.d, "m"),
    _xlpm.col, 1 + _xlpm.m*3,
    _xlpm.dates, INDEX('Calendrier 2026-2027'!$C$13:$BC$43,,_xlpm.col),
    _xlpm.titres, INDEX('Calendrier 2026-2027'!$D$13:$BD$43,,_xlpm.col),
    _xlpm.r, _xlfn.XLOOKUP(_xlpm.d, _xlpm.dates, _xlpm.titres),
    IF(_xlpm.r=0,"",_xlpm.r)
)</f>
        <v>Entreprise</v>
      </c>
      <c r="E630">
        <f t="shared" si="38"/>
        <v>0</v>
      </c>
      <c r="F630" t="str">
        <f>_xlfn.XLOOKUP('Fiche formation'!$C$8,SitesFormations[Site de formation principal],SitesFormations[Mail pour assiduité],"")</f>
        <v>cfa-ensuplr-upvd@umontpellier.fr</v>
      </c>
      <c r="G630" t="s">
        <v>140</v>
      </c>
      <c r="H630" t="str">
        <f>_xlfn.TEXTJOIN(" ",TRUE,
'Fiche formation'!$C$18,
_xlfn.SWITCH('Fiche formation'!$C$18,"DNO","2A","DE AUDIO","3A",
_xlfn.SWITCH('Fiche formation'!$C$15,"DEUST","2A","DSCG","2A","MASTER","2A","BUT","3A","DCG","3A","LG","3A","LP","3A","INGE","3A",""))
)</f>
        <v>M CHPS 2A</v>
      </c>
    </row>
    <row r="631" spans="1:8" x14ac:dyDescent="0.3">
      <c r="A631" s="1">
        <f t="shared" si="39"/>
        <v>46549</v>
      </c>
      <c r="B631" t="str">
        <f t="shared" si="36"/>
        <v>14:00</v>
      </c>
      <c r="C631" t="str">
        <f t="shared" si="37"/>
        <v>17:00</v>
      </c>
      <c r="D631" s="12" t="str" cm="1">
        <f t="array" ref="D631">_xlfn.LET(
    _xlpm.d, A631,
    _xlpm.debut, DATE(2026,8,1),
    _xlpm.m, DATEDIF(_xlpm.debut, _xlpm.d, "m"),
    _xlpm.col, 1 + _xlpm.m*3,
    _xlpm.dates, INDEX('Calendrier 2026-2027'!$C$13:$BC$43,,_xlpm.col),
    _xlpm.titres, INDEX('Calendrier 2026-2027'!$D$13:$BD$43,,_xlpm.col),
    _xlpm.r, _xlfn.XLOOKUP(_xlpm.d, _xlpm.dates, _xlpm.titres),
    IF(_xlpm.r=0,"",_xlpm.r)
)</f>
        <v>Entreprise</v>
      </c>
      <c r="E631">
        <f t="shared" si="38"/>
        <v>0</v>
      </c>
      <c r="F631" t="str">
        <f>_xlfn.XLOOKUP('Fiche formation'!$C$8,SitesFormations[Site de formation principal],SitesFormations[Mail pour assiduité],"")</f>
        <v>cfa-ensuplr-upvd@umontpellier.fr</v>
      </c>
      <c r="G631" t="s">
        <v>140</v>
      </c>
      <c r="H631" t="str">
        <f>_xlfn.TEXTJOIN(" ",TRUE,
'Fiche formation'!$C$18,
_xlfn.SWITCH('Fiche formation'!$C$18,"DNO","2A","DE AUDIO","3A",
_xlfn.SWITCH('Fiche formation'!$C$15,"DEUST","2A","DSCG","2A","MASTER","2A","BUT","3A","DCG","3A","LG","3A","LP","3A","INGE","3A",""))
)</f>
        <v>M CHPS 2A</v>
      </c>
    </row>
    <row r="632" spans="1:8" x14ac:dyDescent="0.3">
      <c r="A632" s="1">
        <f t="shared" si="39"/>
        <v>46550</v>
      </c>
      <c r="B632" t="str">
        <f t="shared" si="36"/>
        <v/>
      </c>
      <c r="C632" t="str">
        <f t="shared" si="37"/>
        <v/>
      </c>
      <c r="D632" s="12" t="str" cm="1">
        <f t="array" ref="D632">_xlfn.LET(
    _xlpm.d, A632,
    _xlpm.debut, DATE(2026,8,1),
    _xlpm.m, DATEDIF(_xlpm.debut, _xlpm.d, "m"),
    _xlpm.col, 1 + _xlpm.m*3,
    _xlpm.dates, INDEX('Calendrier 2026-2027'!$C$13:$BC$43,,_xlpm.col),
    _xlpm.titres, INDEX('Calendrier 2026-2027'!$D$13:$BD$43,,_xlpm.col),
    _xlpm.r, _xlfn.XLOOKUP(_xlpm.d, _xlpm.dates, _xlpm.titres),
    IF(_xlpm.r=0,"",_xlpm.r)
)</f>
        <v/>
      </c>
      <c r="E632" t="str">
        <f t="shared" si="38"/>
        <v/>
      </c>
      <c r="F632" t="str">
        <f>_xlfn.XLOOKUP('Fiche formation'!$C$8,SitesFormations[Site de formation principal],SitesFormations[Mail pour assiduité],"")</f>
        <v>cfa-ensuplr-upvd@umontpellier.fr</v>
      </c>
      <c r="G632" t="s">
        <v>140</v>
      </c>
      <c r="H632" t="str">
        <f>_xlfn.TEXTJOIN(" ",TRUE,
'Fiche formation'!$C$18,
_xlfn.SWITCH('Fiche formation'!$C$18,"DNO","2A","DE AUDIO","3A",
_xlfn.SWITCH('Fiche formation'!$C$15,"DEUST","2A","DSCG","2A","MASTER","2A","BUT","3A","DCG","3A","LG","3A","LP","3A","INGE","3A",""))
)</f>
        <v>M CHPS 2A</v>
      </c>
    </row>
    <row r="633" spans="1:8" x14ac:dyDescent="0.3">
      <c r="A633" s="1">
        <f t="shared" si="39"/>
        <v>46550</v>
      </c>
      <c r="B633" t="str">
        <f t="shared" si="36"/>
        <v/>
      </c>
      <c r="C633" t="str">
        <f t="shared" si="37"/>
        <v/>
      </c>
      <c r="D633" s="12" t="str" cm="1">
        <f t="array" ref="D633">_xlfn.LET(
    _xlpm.d, A633,
    _xlpm.debut, DATE(2026,8,1),
    _xlpm.m, DATEDIF(_xlpm.debut, _xlpm.d, "m"),
    _xlpm.col, 1 + _xlpm.m*3,
    _xlpm.dates, INDEX('Calendrier 2026-2027'!$C$13:$BC$43,,_xlpm.col),
    _xlpm.titres, INDEX('Calendrier 2026-2027'!$D$13:$BD$43,,_xlpm.col),
    _xlpm.r, _xlfn.XLOOKUP(_xlpm.d, _xlpm.dates, _xlpm.titres),
    IF(_xlpm.r=0,"",_xlpm.r)
)</f>
        <v/>
      </c>
      <c r="E633" t="str">
        <f t="shared" si="38"/>
        <v/>
      </c>
      <c r="F633" t="str">
        <f>_xlfn.XLOOKUP('Fiche formation'!$C$8,SitesFormations[Site de formation principal],SitesFormations[Mail pour assiduité],"")</f>
        <v>cfa-ensuplr-upvd@umontpellier.fr</v>
      </c>
      <c r="G633" t="s">
        <v>140</v>
      </c>
      <c r="H633" t="str">
        <f>_xlfn.TEXTJOIN(" ",TRUE,
'Fiche formation'!$C$18,
_xlfn.SWITCH('Fiche formation'!$C$18,"DNO","2A","DE AUDIO","3A",
_xlfn.SWITCH('Fiche formation'!$C$15,"DEUST","2A","DSCG","2A","MASTER","2A","BUT","3A","DCG","3A","LG","3A","LP","3A","INGE","3A",""))
)</f>
        <v>M CHPS 2A</v>
      </c>
    </row>
    <row r="634" spans="1:8" x14ac:dyDescent="0.3">
      <c r="A634" s="1">
        <f t="shared" si="39"/>
        <v>46551</v>
      </c>
      <c r="B634" t="str">
        <f t="shared" si="36"/>
        <v/>
      </c>
      <c r="C634" t="str">
        <f t="shared" si="37"/>
        <v/>
      </c>
      <c r="D634" s="12" t="str" cm="1">
        <f t="array" ref="D634">_xlfn.LET(
    _xlpm.d, A634,
    _xlpm.debut, DATE(2026,8,1),
    _xlpm.m, DATEDIF(_xlpm.debut, _xlpm.d, "m"),
    _xlpm.col, 1 + _xlpm.m*3,
    _xlpm.dates, INDEX('Calendrier 2026-2027'!$C$13:$BC$43,,_xlpm.col),
    _xlpm.titres, INDEX('Calendrier 2026-2027'!$D$13:$BD$43,,_xlpm.col),
    _xlpm.r, _xlfn.XLOOKUP(_xlpm.d, _xlpm.dates, _xlpm.titres),
    IF(_xlpm.r=0,"",_xlpm.r)
)</f>
        <v/>
      </c>
      <c r="E634" t="str">
        <f t="shared" si="38"/>
        <v/>
      </c>
      <c r="F634" t="str">
        <f>_xlfn.XLOOKUP('Fiche formation'!$C$8,SitesFormations[Site de formation principal],SitesFormations[Mail pour assiduité],"")</f>
        <v>cfa-ensuplr-upvd@umontpellier.fr</v>
      </c>
      <c r="G634" t="s">
        <v>140</v>
      </c>
      <c r="H634" t="str">
        <f>_xlfn.TEXTJOIN(" ",TRUE,
'Fiche formation'!$C$18,
_xlfn.SWITCH('Fiche formation'!$C$18,"DNO","2A","DE AUDIO","3A",
_xlfn.SWITCH('Fiche formation'!$C$15,"DEUST","2A","DSCG","2A","MASTER","2A","BUT","3A","DCG","3A","LG","3A","LP","3A","INGE","3A",""))
)</f>
        <v>M CHPS 2A</v>
      </c>
    </row>
    <row r="635" spans="1:8" x14ac:dyDescent="0.3">
      <c r="A635" s="1">
        <f t="shared" si="39"/>
        <v>46551</v>
      </c>
      <c r="B635" t="str">
        <f t="shared" si="36"/>
        <v/>
      </c>
      <c r="C635" t="str">
        <f t="shared" si="37"/>
        <v/>
      </c>
      <c r="D635" s="12" t="str" cm="1">
        <f t="array" ref="D635">_xlfn.LET(
    _xlpm.d, A635,
    _xlpm.debut, DATE(2026,8,1),
    _xlpm.m, DATEDIF(_xlpm.debut, _xlpm.d, "m"),
    _xlpm.col, 1 + _xlpm.m*3,
    _xlpm.dates, INDEX('Calendrier 2026-2027'!$C$13:$BC$43,,_xlpm.col),
    _xlpm.titres, INDEX('Calendrier 2026-2027'!$D$13:$BD$43,,_xlpm.col),
    _xlpm.r, _xlfn.XLOOKUP(_xlpm.d, _xlpm.dates, _xlpm.titres),
    IF(_xlpm.r=0,"",_xlpm.r)
)</f>
        <v/>
      </c>
      <c r="E635" t="str">
        <f t="shared" si="38"/>
        <v/>
      </c>
      <c r="F635" t="str">
        <f>_xlfn.XLOOKUP('Fiche formation'!$C$8,SitesFormations[Site de formation principal],SitesFormations[Mail pour assiduité],"")</f>
        <v>cfa-ensuplr-upvd@umontpellier.fr</v>
      </c>
      <c r="G635" t="s">
        <v>140</v>
      </c>
      <c r="H635" t="str">
        <f>_xlfn.TEXTJOIN(" ",TRUE,
'Fiche formation'!$C$18,
_xlfn.SWITCH('Fiche formation'!$C$18,"DNO","2A","DE AUDIO","3A",
_xlfn.SWITCH('Fiche formation'!$C$15,"DEUST","2A","DSCG","2A","MASTER","2A","BUT","3A","DCG","3A","LG","3A","LP","3A","INGE","3A",""))
)</f>
        <v>M CHPS 2A</v>
      </c>
    </row>
    <row r="636" spans="1:8" x14ac:dyDescent="0.3">
      <c r="A636" s="1">
        <f t="shared" si="39"/>
        <v>46552</v>
      </c>
      <c r="B636" t="str">
        <f t="shared" si="36"/>
        <v>08:00</v>
      </c>
      <c r="C636" t="str">
        <f t="shared" si="37"/>
        <v>12:00</v>
      </c>
      <c r="D636" s="12" t="str" cm="1">
        <f t="array" ref="D636">_xlfn.LET(
    _xlpm.d, A636,
    _xlpm.debut, DATE(2026,8,1),
    _xlpm.m, DATEDIF(_xlpm.debut, _xlpm.d, "m"),
    _xlpm.col, 1 + _xlpm.m*3,
    _xlpm.dates, INDEX('Calendrier 2026-2027'!$C$13:$BC$43,,_xlpm.col),
    _xlpm.titres, INDEX('Calendrier 2026-2027'!$D$13:$BD$43,,_xlpm.col),
    _xlpm.r, _xlfn.XLOOKUP(_xlpm.d, _xlpm.dates, _xlpm.titres),
    IF(_xlpm.r=0,"",_xlpm.r)
)</f>
        <v>Entreprise</v>
      </c>
      <c r="E636">
        <f t="shared" si="38"/>
        <v>0</v>
      </c>
      <c r="F636" t="str">
        <f>_xlfn.XLOOKUP('Fiche formation'!$C$8,SitesFormations[Site de formation principal],SitesFormations[Mail pour assiduité],"")</f>
        <v>cfa-ensuplr-upvd@umontpellier.fr</v>
      </c>
      <c r="G636" t="s">
        <v>140</v>
      </c>
      <c r="H636" t="str">
        <f>_xlfn.TEXTJOIN(" ",TRUE,
'Fiche formation'!$C$18,
_xlfn.SWITCH('Fiche formation'!$C$18,"DNO","2A","DE AUDIO","3A",
_xlfn.SWITCH('Fiche formation'!$C$15,"DEUST","2A","DSCG","2A","MASTER","2A","BUT","3A","DCG","3A","LG","3A","LP","3A","INGE","3A",""))
)</f>
        <v>M CHPS 2A</v>
      </c>
    </row>
    <row r="637" spans="1:8" x14ac:dyDescent="0.3">
      <c r="A637" s="1">
        <f t="shared" si="39"/>
        <v>46552</v>
      </c>
      <c r="B637" t="str">
        <f t="shared" si="36"/>
        <v>14:00</v>
      </c>
      <c r="C637" t="str">
        <f t="shared" si="37"/>
        <v>17:00</v>
      </c>
      <c r="D637" s="12" t="str" cm="1">
        <f t="array" ref="D637">_xlfn.LET(
    _xlpm.d, A637,
    _xlpm.debut, DATE(2026,8,1),
    _xlpm.m, DATEDIF(_xlpm.debut, _xlpm.d, "m"),
    _xlpm.col, 1 + _xlpm.m*3,
    _xlpm.dates, INDEX('Calendrier 2026-2027'!$C$13:$BC$43,,_xlpm.col),
    _xlpm.titres, INDEX('Calendrier 2026-2027'!$D$13:$BD$43,,_xlpm.col),
    _xlpm.r, _xlfn.XLOOKUP(_xlpm.d, _xlpm.dates, _xlpm.titres),
    IF(_xlpm.r=0,"",_xlpm.r)
)</f>
        <v>Entreprise</v>
      </c>
      <c r="E637">
        <f t="shared" si="38"/>
        <v>0</v>
      </c>
      <c r="F637" t="str">
        <f>_xlfn.XLOOKUP('Fiche formation'!$C$8,SitesFormations[Site de formation principal],SitesFormations[Mail pour assiduité],"")</f>
        <v>cfa-ensuplr-upvd@umontpellier.fr</v>
      </c>
      <c r="G637" t="s">
        <v>140</v>
      </c>
      <c r="H637" t="str">
        <f>_xlfn.TEXTJOIN(" ",TRUE,
'Fiche formation'!$C$18,
_xlfn.SWITCH('Fiche formation'!$C$18,"DNO","2A","DE AUDIO","3A",
_xlfn.SWITCH('Fiche formation'!$C$15,"DEUST","2A","DSCG","2A","MASTER","2A","BUT","3A","DCG","3A","LG","3A","LP","3A","INGE","3A",""))
)</f>
        <v>M CHPS 2A</v>
      </c>
    </row>
    <row r="638" spans="1:8" x14ac:dyDescent="0.3">
      <c r="A638" s="1">
        <f t="shared" si="39"/>
        <v>46553</v>
      </c>
      <c r="B638" t="str">
        <f t="shared" si="36"/>
        <v>08:00</v>
      </c>
      <c r="C638" t="str">
        <f t="shared" si="37"/>
        <v>12:00</v>
      </c>
      <c r="D638" s="12" t="str" cm="1">
        <f t="array" ref="D638">_xlfn.LET(
    _xlpm.d, A638,
    _xlpm.debut, DATE(2026,8,1),
    _xlpm.m, DATEDIF(_xlpm.debut, _xlpm.d, "m"),
    _xlpm.col, 1 + _xlpm.m*3,
    _xlpm.dates, INDEX('Calendrier 2026-2027'!$C$13:$BC$43,,_xlpm.col),
    _xlpm.titres, INDEX('Calendrier 2026-2027'!$D$13:$BD$43,,_xlpm.col),
    _xlpm.r, _xlfn.XLOOKUP(_xlpm.d, _xlpm.dates, _xlpm.titres),
    IF(_xlpm.r=0,"",_xlpm.r)
)</f>
        <v>Entreprise</v>
      </c>
      <c r="E638">
        <f t="shared" si="38"/>
        <v>0</v>
      </c>
      <c r="F638" t="str">
        <f>_xlfn.XLOOKUP('Fiche formation'!$C$8,SitesFormations[Site de formation principal],SitesFormations[Mail pour assiduité],"")</f>
        <v>cfa-ensuplr-upvd@umontpellier.fr</v>
      </c>
      <c r="G638" t="s">
        <v>140</v>
      </c>
      <c r="H638" t="str">
        <f>_xlfn.TEXTJOIN(" ",TRUE,
'Fiche formation'!$C$18,
_xlfn.SWITCH('Fiche formation'!$C$18,"DNO","2A","DE AUDIO","3A",
_xlfn.SWITCH('Fiche formation'!$C$15,"DEUST","2A","DSCG","2A","MASTER","2A","BUT","3A","DCG","3A","LG","3A","LP","3A","INGE","3A",""))
)</f>
        <v>M CHPS 2A</v>
      </c>
    </row>
    <row r="639" spans="1:8" x14ac:dyDescent="0.3">
      <c r="A639" s="1">
        <f t="shared" si="39"/>
        <v>46553</v>
      </c>
      <c r="B639" t="str">
        <f t="shared" si="36"/>
        <v>14:00</v>
      </c>
      <c r="C639" t="str">
        <f t="shared" si="37"/>
        <v>17:00</v>
      </c>
      <c r="D639" s="12" t="str" cm="1">
        <f t="array" ref="D639">_xlfn.LET(
    _xlpm.d, A639,
    _xlpm.debut, DATE(2026,8,1),
    _xlpm.m, DATEDIF(_xlpm.debut, _xlpm.d, "m"),
    _xlpm.col, 1 + _xlpm.m*3,
    _xlpm.dates, INDEX('Calendrier 2026-2027'!$C$13:$BC$43,,_xlpm.col),
    _xlpm.titres, INDEX('Calendrier 2026-2027'!$D$13:$BD$43,,_xlpm.col),
    _xlpm.r, _xlfn.XLOOKUP(_xlpm.d, _xlpm.dates, _xlpm.titres),
    IF(_xlpm.r=0,"",_xlpm.r)
)</f>
        <v>Entreprise</v>
      </c>
      <c r="E639">
        <f t="shared" si="38"/>
        <v>0</v>
      </c>
      <c r="F639" t="str">
        <f>_xlfn.XLOOKUP('Fiche formation'!$C$8,SitesFormations[Site de formation principal],SitesFormations[Mail pour assiduité],"")</f>
        <v>cfa-ensuplr-upvd@umontpellier.fr</v>
      </c>
      <c r="G639" t="s">
        <v>140</v>
      </c>
      <c r="H639" t="str">
        <f>_xlfn.TEXTJOIN(" ",TRUE,
'Fiche formation'!$C$18,
_xlfn.SWITCH('Fiche formation'!$C$18,"DNO","2A","DE AUDIO","3A",
_xlfn.SWITCH('Fiche formation'!$C$15,"DEUST","2A","DSCG","2A","MASTER","2A","BUT","3A","DCG","3A","LG","3A","LP","3A","INGE","3A",""))
)</f>
        <v>M CHPS 2A</v>
      </c>
    </row>
    <row r="640" spans="1:8" x14ac:dyDescent="0.3">
      <c r="A640" s="1">
        <f t="shared" si="39"/>
        <v>46554</v>
      </c>
      <c r="B640" t="str">
        <f t="shared" si="36"/>
        <v>08:00</v>
      </c>
      <c r="C640" t="str">
        <f t="shared" si="37"/>
        <v>12:00</v>
      </c>
      <c r="D640" s="12" t="str" cm="1">
        <f t="array" ref="D640">_xlfn.LET(
    _xlpm.d, A640,
    _xlpm.debut, DATE(2026,8,1),
    _xlpm.m, DATEDIF(_xlpm.debut, _xlpm.d, "m"),
    _xlpm.col, 1 + _xlpm.m*3,
    _xlpm.dates, INDEX('Calendrier 2026-2027'!$C$13:$BC$43,,_xlpm.col),
    _xlpm.titres, INDEX('Calendrier 2026-2027'!$D$13:$BD$43,,_xlpm.col),
    _xlpm.r, _xlfn.XLOOKUP(_xlpm.d, _xlpm.dates, _xlpm.titres),
    IF(_xlpm.r=0,"",_xlpm.r)
)</f>
        <v>Entreprise</v>
      </c>
      <c r="E640">
        <f t="shared" si="38"/>
        <v>0</v>
      </c>
      <c r="F640" t="str">
        <f>_xlfn.XLOOKUP('Fiche formation'!$C$8,SitesFormations[Site de formation principal],SitesFormations[Mail pour assiduité],"")</f>
        <v>cfa-ensuplr-upvd@umontpellier.fr</v>
      </c>
      <c r="G640" t="s">
        <v>140</v>
      </c>
      <c r="H640" t="str">
        <f>_xlfn.TEXTJOIN(" ",TRUE,
'Fiche formation'!$C$18,
_xlfn.SWITCH('Fiche formation'!$C$18,"DNO","2A","DE AUDIO","3A",
_xlfn.SWITCH('Fiche formation'!$C$15,"DEUST","2A","DSCG","2A","MASTER","2A","BUT","3A","DCG","3A","LG","3A","LP","3A","INGE","3A",""))
)</f>
        <v>M CHPS 2A</v>
      </c>
    </row>
    <row r="641" spans="1:8" x14ac:dyDescent="0.3">
      <c r="A641" s="1">
        <f t="shared" si="39"/>
        <v>46554</v>
      </c>
      <c r="B641" t="str">
        <f t="shared" si="36"/>
        <v>14:00</v>
      </c>
      <c r="C641" t="str">
        <f t="shared" si="37"/>
        <v>17:00</v>
      </c>
      <c r="D641" s="12" t="str" cm="1">
        <f t="array" ref="D641">_xlfn.LET(
    _xlpm.d, A641,
    _xlpm.debut, DATE(2026,8,1),
    _xlpm.m, DATEDIF(_xlpm.debut, _xlpm.d, "m"),
    _xlpm.col, 1 + _xlpm.m*3,
    _xlpm.dates, INDEX('Calendrier 2026-2027'!$C$13:$BC$43,,_xlpm.col),
    _xlpm.titres, INDEX('Calendrier 2026-2027'!$D$13:$BD$43,,_xlpm.col),
    _xlpm.r, _xlfn.XLOOKUP(_xlpm.d, _xlpm.dates, _xlpm.titres),
    IF(_xlpm.r=0,"",_xlpm.r)
)</f>
        <v>Entreprise</v>
      </c>
      <c r="E641">
        <f t="shared" si="38"/>
        <v>0</v>
      </c>
      <c r="F641" t="str">
        <f>_xlfn.XLOOKUP('Fiche formation'!$C$8,SitesFormations[Site de formation principal],SitesFormations[Mail pour assiduité],"")</f>
        <v>cfa-ensuplr-upvd@umontpellier.fr</v>
      </c>
      <c r="G641" t="s">
        <v>140</v>
      </c>
      <c r="H641" t="str">
        <f>_xlfn.TEXTJOIN(" ",TRUE,
'Fiche formation'!$C$18,
_xlfn.SWITCH('Fiche formation'!$C$18,"DNO","2A","DE AUDIO","3A",
_xlfn.SWITCH('Fiche formation'!$C$15,"DEUST","2A","DSCG","2A","MASTER","2A","BUT","3A","DCG","3A","LG","3A","LP","3A","INGE","3A",""))
)</f>
        <v>M CHPS 2A</v>
      </c>
    </row>
    <row r="642" spans="1:8" x14ac:dyDescent="0.3">
      <c r="A642" s="1">
        <f t="shared" si="39"/>
        <v>46555</v>
      </c>
      <c r="B642" t="str">
        <f t="shared" si="36"/>
        <v>08:00</v>
      </c>
      <c r="C642" t="str">
        <f t="shared" si="37"/>
        <v>12:00</v>
      </c>
      <c r="D642" s="12" t="str" cm="1">
        <f t="array" ref="D642">_xlfn.LET(
    _xlpm.d, A642,
    _xlpm.debut, DATE(2026,8,1),
    _xlpm.m, DATEDIF(_xlpm.debut, _xlpm.d, "m"),
    _xlpm.col, 1 + _xlpm.m*3,
    _xlpm.dates, INDEX('Calendrier 2026-2027'!$C$13:$BC$43,,_xlpm.col),
    _xlpm.titres, INDEX('Calendrier 2026-2027'!$D$13:$BD$43,,_xlpm.col),
    _xlpm.r, _xlfn.XLOOKUP(_xlpm.d, _xlpm.dates, _xlpm.titres),
    IF(_xlpm.r=0,"",_xlpm.r)
)</f>
        <v>Entreprise</v>
      </c>
      <c r="E642">
        <f t="shared" si="38"/>
        <v>0</v>
      </c>
      <c r="F642" t="str">
        <f>_xlfn.XLOOKUP('Fiche formation'!$C$8,SitesFormations[Site de formation principal],SitesFormations[Mail pour assiduité],"")</f>
        <v>cfa-ensuplr-upvd@umontpellier.fr</v>
      </c>
      <c r="G642" t="s">
        <v>140</v>
      </c>
      <c r="H642" t="str">
        <f>_xlfn.TEXTJOIN(" ",TRUE,
'Fiche formation'!$C$18,
_xlfn.SWITCH('Fiche formation'!$C$18,"DNO","2A","DE AUDIO","3A",
_xlfn.SWITCH('Fiche formation'!$C$15,"DEUST","2A","DSCG","2A","MASTER","2A","BUT","3A","DCG","3A","LG","3A","LP","3A","INGE","3A",""))
)</f>
        <v>M CHPS 2A</v>
      </c>
    </row>
    <row r="643" spans="1:8" x14ac:dyDescent="0.3">
      <c r="A643" s="1">
        <f t="shared" si="39"/>
        <v>46555</v>
      </c>
      <c r="B643" t="str">
        <f t="shared" ref="B643:B706" si="40">IF(D643="","",IF($A643=$A642,"14:00","08:00"))</f>
        <v>14:00</v>
      </c>
      <c r="C643" t="str">
        <f t="shared" ref="C643:C706" si="41">IF(D643="","",IF($A643=$A642,"17:00","12:00"))</f>
        <v>17:00</v>
      </c>
      <c r="D643" s="12" t="str" cm="1">
        <f t="array" ref="D643">_xlfn.LET(
    _xlpm.d, A643,
    _xlpm.debut, DATE(2026,8,1),
    _xlpm.m, DATEDIF(_xlpm.debut, _xlpm.d, "m"),
    _xlpm.col, 1 + _xlpm.m*3,
    _xlpm.dates, INDEX('Calendrier 2026-2027'!$C$13:$BC$43,,_xlpm.col),
    _xlpm.titres, INDEX('Calendrier 2026-2027'!$D$13:$BD$43,,_xlpm.col),
    _xlpm.r, _xlfn.XLOOKUP(_xlpm.d, _xlpm.dates, _xlpm.titres),
    IF(_xlpm.r=0,"",_xlpm.r)
)</f>
        <v>Entreprise</v>
      </c>
      <c r="E643">
        <f t="shared" ref="E643:E706" si="42">IF(D643="","",IF(OR(D643="Entreprise",D643="Révisions (Etp)"),0,1))</f>
        <v>0</v>
      </c>
      <c r="F643" t="str">
        <f>_xlfn.XLOOKUP('Fiche formation'!$C$8,SitesFormations[Site de formation principal],SitesFormations[Mail pour assiduité],"")</f>
        <v>cfa-ensuplr-upvd@umontpellier.fr</v>
      </c>
      <c r="G643" t="s">
        <v>140</v>
      </c>
      <c r="H643" t="str">
        <f>_xlfn.TEXTJOIN(" ",TRUE,
'Fiche formation'!$C$18,
_xlfn.SWITCH('Fiche formation'!$C$18,"DNO","2A","DE AUDIO","3A",
_xlfn.SWITCH('Fiche formation'!$C$15,"DEUST","2A","DSCG","2A","MASTER","2A","BUT","3A","DCG","3A","LG","3A","LP","3A","INGE","3A",""))
)</f>
        <v>M CHPS 2A</v>
      </c>
    </row>
    <row r="644" spans="1:8" x14ac:dyDescent="0.3">
      <c r="A644" s="1">
        <f t="shared" ref="A644:A707" si="43">IF(A643=A642,A643+1,A643)</f>
        <v>46556</v>
      </c>
      <c r="B644" t="str">
        <f t="shared" si="40"/>
        <v>08:00</v>
      </c>
      <c r="C644" t="str">
        <f t="shared" si="41"/>
        <v>12:00</v>
      </c>
      <c r="D644" s="12" t="str" cm="1">
        <f t="array" ref="D644">_xlfn.LET(
    _xlpm.d, A644,
    _xlpm.debut, DATE(2026,8,1),
    _xlpm.m, DATEDIF(_xlpm.debut, _xlpm.d, "m"),
    _xlpm.col, 1 + _xlpm.m*3,
    _xlpm.dates, INDEX('Calendrier 2026-2027'!$C$13:$BC$43,,_xlpm.col),
    _xlpm.titres, INDEX('Calendrier 2026-2027'!$D$13:$BD$43,,_xlpm.col),
    _xlpm.r, _xlfn.XLOOKUP(_xlpm.d, _xlpm.dates, _xlpm.titres),
    IF(_xlpm.r=0,"",_xlpm.r)
)</f>
        <v>Entreprise</v>
      </c>
      <c r="E644">
        <f t="shared" si="42"/>
        <v>0</v>
      </c>
      <c r="F644" t="str">
        <f>_xlfn.XLOOKUP('Fiche formation'!$C$8,SitesFormations[Site de formation principal],SitesFormations[Mail pour assiduité],"")</f>
        <v>cfa-ensuplr-upvd@umontpellier.fr</v>
      </c>
      <c r="G644" t="s">
        <v>140</v>
      </c>
      <c r="H644" t="str">
        <f>_xlfn.TEXTJOIN(" ",TRUE,
'Fiche formation'!$C$18,
_xlfn.SWITCH('Fiche formation'!$C$18,"DNO","2A","DE AUDIO","3A",
_xlfn.SWITCH('Fiche formation'!$C$15,"DEUST","2A","DSCG","2A","MASTER","2A","BUT","3A","DCG","3A","LG","3A","LP","3A","INGE","3A",""))
)</f>
        <v>M CHPS 2A</v>
      </c>
    </row>
    <row r="645" spans="1:8" x14ac:dyDescent="0.3">
      <c r="A645" s="1">
        <f t="shared" si="43"/>
        <v>46556</v>
      </c>
      <c r="B645" t="str">
        <f t="shared" si="40"/>
        <v>14:00</v>
      </c>
      <c r="C645" t="str">
        <f t="shared" si="41"/>
        <v>17:00</v>
      </c>
      <c r="D645" s="12" t="str" cm="1">
        <f t="array" ref="D645">_xlfn.LET(
    _xlpm.d, A645,
    _xlpm.debut, DATE(2026,8,1),
    _xlpm.m, DATEDIF(_xlpm.debut, _xlpm.d, "m"),
    _xlpm.col, 1 + _xlpm.m*3,
    _xlpm.dates, INDEX('Calendrier 2026-2027'!$C$13:$BC$43,,_xlpm.col),
    _xlpm.titres, INDEX('Calendrier 2026-2027'!$D$13:$BD$43,,_xlpm.col),
    _xlpm.r, _xlfn.XLOOKUP(_xlpm.d, _xlpm.dates, _xlpm.titres),
    IF(_xlpm.r=0,"",_xlpm.r)
)</f>
        <v>Entreprise</v>
      </c>
      <c r="E645">
        <f t="shared" si="42"/>
        <v>0</v>
      </c>
      <c r="F645" t="str">
        <f>_xlfn.XLOOKUP('Fiche formation'!$C$8,SitesFormations[Site de formation principal],SitesFormations[Mail pour assiduité],"")</f>
        <v>cfa-ensuplr-upvd@umontpellier.fr</v>
      </c>
      <c r="G645" t="s">
        <v>140</v>
      </c>
      <c r="H645" t="str">
        <f>_xlfn.TEXTJOIN(" ",TRUE,
'Fiche formation'!$C$18,
_xlfn.SWITCH('Fiche formation'!$C$18,"DNO","2A","DE AUDIO","3A",
_xlfn.SWITCH('Fiche formation'!$C$15,"DEUST","2A","DSCG","2A","MASTER","2A","BUT","3A","DCG","3A","LG","3A","LP","3A","INGE","3A",""))
)</f>
        <v>M CHPS 2A</v>
      </c>
    </row>
    <row r="646" spans="1:8" x14ac:dyDescent="0.3">
      <c r="A646" s="1">
        <f t="shared" si="43"/>
        <v>46557</v>
      </c>
      <c r="B646" t="str">
        <f t="shared" si="40"/>
        <v/>
      </c>
      <c r="C646" t="str">
        <f t="shared" si="41"/>
        <v/>
      </c>
      <c r="D646" s="12" t="str" cm="1">
        <f t="array" ref="D646">_xlfn.LET(
    _xlpm.d, A646,
    _xlpm.debut, DATE(2026,8,1),
    _xlpm.m, DATEDIF(_xlpm.debut, _xlpm.d, "m"),
    _xlpm.col, 1 + _xlpm.m*3,
    _xlpm.dates, INDEX('Calendrier 2026-2027'!$C$13:$BC$43,,_xlpm.col),
    _xlpm.titres, INDEX('Calendrier 2026-2027'!$D$13:$BD$43,,_xlpm.col),
    _xlpm.r, _xlfn.XLOOKUP(_xlpm.d, _xlpm.dates, _xlpm.titres),
    IF(_xlpm.r=0,"",_xlpm.r)
)</f>
        <v/>
      </c>
      <c r="E646" t="str">
        <f t="shared" si="42"/>
        <v/>
      </c>
      <c r="F646" t="str">
        <f>_xlfn.XLOOKUP('Fiche formation'!$C$8,SitesFormations[Site de formation principal],SitesFormations[Mail pour assiduité],"")</f>
        <v>cfa-ensuplr-upvd@umontpellier.fr</v>
      </c>
      <c r="G646" t="s">
        <v>140</v>
      </c>
      <c r="H646" t="str">
        <f>_xlfn.TEXTJOIN(" ",TRUE,
'Fiche formation'!$C$18,
_xlfn.SWITCH('Fiche formation'!$C$18,"DNO","2A","DE AUDIO","3A",
_xlfn.SWITCH('Fiche formation'!$C$15,"DEUST","2A","DSCG","2A","MASTER","2A","BUT","3A","DCG","3A","LG","3A","LP","3A","INGE","3A",""))
)</f>
        <v>M CHPS 2A</v>
      </c>
    </row>
    <row r="647" spans="1:8" x14ac:dyDescent="0.3">
      <c r="A647" s="1">
        <f t="shared" si="43"/>
        <v>46557</v>
      </c>
      <c r="B647" t="str">
        <f t="shared" si="40"/>
        <v/>
      </c>
      <c r="C647" t="str">
        <f t="shared" si="41"/>
        <v/>
      </c>
      <c r="D647" s="12" t="str" cm="1">
        <f t="array" ref="D647">_xlfn.LET(
    _xlpm.d, A647,
    _xlpm.debut, DATE(2026,8,1),
    _xlpm.m, DATEDIF(_xlpm.debut, _xlpm.d, "m"),
    _xlpm.col, 1 + _xlpm.m*3,
    _xlpm.dates, INDEX('Calendrier 2026-2027'!$C$13:$BC$43,,_xlpm.col),
    _xlpm.titres, INDEX('Calendrier 2026-2027'!$D$13:$BD$43,,_xlpm.col),
    _xlpm.r, _xlfn.XLOOKUP(_xlpm.d, _xlpm.dates, _xlpm.titres),
    IF(_xlpm.r=0,"",_xlpm.r)
)</f>
        <v/>
      </c>
      <c r="E647" t="str">
        <f t="shared" si="42"/>
        <v/>
      </c>
      <c r="F647" t="str">
        <f>_xlfn.XLOOKUP('Fiche formation'!$C$8,SitesFormations[Site de formation principal],SitesFormations[Mail pour assiduité],"")</f>
        <v>cfa-ensuplr-upvd@umontpellier.fr</v>
      </c>
      <c r="G647" t="s">
        <v>140</v>
      </c>
      <c r="H647" t="str">
        <f>_xlfn.TEXTJOIN(" ",TRUE,
'Fiche formation'!$C$18,
_xlfn.SWITCH('Fiche formation'!$C$18,"DNO","2A","DE AUDIO","3A",
_xlfn.SWITCH('Fiche formation'!$C$15,"DEUST","2A","DSCG","2A","MASTER","2A","BUT","3A","DCG","3A","LG","3A","LP","3A","INGE","3A",""))
)</f>
        <v>M CHPS 2A</v>
      </c>
    </row>
    <row r="648" spans="1:8" x14ac:dyDescent="0.3">
      <c r="A648" s="1">
        <f t="shared" si="43"/>
        <v>46558</v>
      </c>
      <c r="B648" t="str">
        <f t="shared" si="40"/>
        <v/>
      </c>
      <c r="C648" t="str">
        <f t="shared" si="41"/>
        <v/>
      </c>
      <c r="D648" s="12" t="str" cm="1">
        <f t="array" ref="D648">_xlfn.LET(
    _xlpm.d, A648,
    _xlpm.debut, DATE(2026,8,1),
    _xlpm.m, DATEDIF(_xlpm.debut, _xlpm.d, "m"),
    _xlpm.col, 1 + _xlpm.m*3,
    _xlpm.dates, INDEX('Calendrier 2026-2027'!$C$13:$BC$43,,_xlpm.col),
    _xlpm.titres, INDEX('Calendrier 2026-2027'!$D$13:$BD$43,,_xlpm.col),
    _xlpm.r, _xlfn.XLOOKUP(_xlpm.d, _xlpm.dates, _xlpm.titres),
    IF(_xlpm.r=0,"",_xlpm.r)
)</f>
        <v/>
      </c>
      <c r="E648" t="str">
        <f t="shared" si="42"/>
        <v/>
      </c>
      <c r="F648" t="str">
        <f>_xlfn.XLOOKUP('Fiche formation'!$C$8,SitesFormations[Site de formation principal],SitesFormations[Mail pour assiduité],"")</f>
        <v>cfa-ensuplr-upvd@umontpellier.fr</v>
      </c>
      <c r="G648" t="s">
        <v>140</v>
      </c>
      <c r="H648" t="str">
        <f>_xlfn.TEXTJOIN(" ",TRUE,
'Fiche formation'!$C$18,
_xlfn.SWITCH('Fiche formation'!$C$18,"DNO","2A","DE AUDIO","3A",
_xlfn.SWITCH('Fiche formation'!$C$15,"DEUST","2A","DSCG","2A","MASTER","2A","BUT","3A","DCG","3A","LG","3A","LP","3A","INGE","3A",""))
)</f>
        <v>M CHPS 2A</v>
      </c>
    </row>
    <row r="649" spans="1:8" x14ac:dyDescent="0.3">
      <c r="A649" s="1">
        <f t="shared" si="43"/>
        <v>46558</v>
      </c>
      <c r="B649" t="str">
        <f t="shared" si="40"/>
        <v/>
      </c>
      <c r="C649" t="str">
        <f t="shared" si="41"/>
        <v/>
      </c>
      <c r="D649" s="12" t="str" cm="1">
        <f t="array" ref="D649">_xlfn.LET(
    _xlpm.d, A649,
    _xlpm.debut, DATE(2026,8,1),
    _xlpm.m, DATEDIF(_xlpm.debut, _xlpm.d, "m"),
    _xlpm.col, 1 + _xlpm.m*3,
    _xlpm.dates, INDEX('Calendrier 2026-2027'!$C$13:$BC$43,,_xlpm.col),
    _xlpm.titres, INDEX('Calendrier 2026-2027'!$D$13:$BD$43,,_xlpm.col),
    _xlpm.r, _xlfn.XLOOKUP(_xlpm.d, _xlpm.dates, _xlpm.titres),
    IF(_xlpm.r=0,"",_xlpm.r)
)</f>
        <v/>
      </c>
      <c r="E649" t="str">
        <f t="shared" si="42"/>
        <v/>
      </c>
      <c r="F649" t="str">
        <f>_xlfn.XLOOKUP('Fiche formation'!$C$8,SitesFormations[Site de formation principal],SitesFormations[Mail pour assiduité],"")</f>
        <v>cfa-ensuplr-upvd@umontpellier.fr</v>
      </c>
      <c r="G649" t="s">
        <v>140</v>
      </c>
      <c r="H649" t="str">
        <f>_xlfn.TEXTJOIN(" ",TRUE,
'Fiche formation'!$C$18,
_xlfn.SWITCH('Fiche formation'!$C$18,"DNO","2A","DE AUDIO","3A",
_xlfn.SWITCH('Fiche formation'!$C$15,"DEUST","2A","DSCG","2A","MASTER","2A","BUT","3A","DCG","3A","LG","3A","LP","3A","INGE","3A",""))
)</f>
        <v>M CHPS 2A</v>
      </c>
    </row>
    <row r="650" spans="1:8" x14ac:dyDescent="0.3">
      <c r="A650" s="1">
        <f t="shared" si="43"/>
        <v>46559</v>
      </c>
      <c r="B650" t="str">
        <f t="shared" si="40"/>
        <v>08:00</v>
      </c>
      <c r="C650" t="str">
        <f t="shared" si="41"/>
        <v>12:00</v>
      </c>
      <c r="D650" s="12" t="str" cm="1">
        <f t="array" ref="D650">_xlfn.LET(
    _xlpm.d, A650,
    _xlpm.debut, DATE(2026,8,1),
    _xlpm.m, DATEDIF(_xlpm.debut, _xlpm.d, "m"),
    _xlpm.col, 1 + _xlpm.m*3,
    _xlpm.dates, INDEX('Calendrier 2026-2027'!$C$13:$BC$43,,_xlpm.col),
    _xlpm.titres, INDEX('Calendrier 2026-2027'!$D$13:$BD$43,,_xlpm.col),
    _xlpm.r, _xlfn.XLOOKUP(_xlpm.d, _xlpm.dates, _xlpm.titres),
    IF(_xlpm.r=0,"",_xlpm.r)
)</f>
        <v>Entreprise</v>
      </c>
      <c r="E650">
        <f t="shared" si="42"/>
        <v>0</v>
      </c>
      <c r="F650" t="str">
        <f>_xlfn.XLOOKUP('Fiche formation'!$C$8,SitesFormations[Site de formation principal],SitesFormations[Mail pour assiduité],"")</f>
        <v>cfa-ensuplr-upvd@umontpellier.fr</v>
      </c>
      <c r="G650" t="s">
        <v>140</v>
      </c>
      <c r="H650" t="str">
        <f>_xlfn.TEXTJOIN(" ",TRUE,
'Fiche formation'!$C$18,
_xlfn.SWITCH('Fiche formation'!$C$18,"DNO","2A","DE AUDIO","3A",
_xlfn.SWITCH('Fiche formation'!$C$15,"DEUST","2A","DSCG","2A","MASTER","2A","BUT","3A","DCG","3A","LG","3A","LP","3A","INGE","3A",""))
)</f>
        <v>M CHPS 2A</v>
      </c>
    </row>
    <row r="651" spans="1:8" x14ac:dyDescent="0.3">
      <c r="A651" s="1">
        <f t="shared" si="43"/>
        <v>46559</v>
      </c>
      <c r="B651" t="str">
        <f t="shared" si="40"/>
        <v>14:00</v>
      </c>
      <c r="C651" t="str">
        <f t="shared" si="41"/>
        <v>17:00</v>
      </c>
      <c r="D651" s="12" t="str" cm="1">
        <f t="array" ref="D651">_xlfn.LET(
    _xlpm.d, A651,
    _xlpm.debut, DATE(2026,8,1),
    _xlpm.m, DATEDIF(_xlpm.debut, _xlpm.d, "m"),
    _xlpm.col, 1 + _xlpm.m*3,
    _xlpm.dates, INDEX('Calendrier 2026-2027'!$C$13:$BC$43,,_xlpm.col),
    _xlpm.titres, INDEX('Calendrier 2026-2027'!$D$13:$BD$43,,_xlpm.col),
    _xlpm.r, _xlfn.XLOOKUP(_xlpm.d, _xlpm.dates, _xlpm.titres),
    IF(_xlpm.r=0,"",_xlpm.r)
)</f>
        <v>Entreprise</v>
      </c>
      <c r="E651">
        <f t="shared" si="42"/>
        <v>0</v>
      </c>
      <c r="F651" t="str">
        <f>_xlfn.XLOOKUP('Fiche formation'!$C$8,SitesFormations[Site de formation principal],SitesFormations[Mail pour assiduité],"")</f>
        <v>cfa-ensuplr-upvd@umontpellier.fr</v>
      </c>
      <c r="G651" t="s">
        <v>140</v>
      </c>
      <c r="H651" t="str">
        <f>_xlfn.TEXTJOIN(" ",TRUE,
'Fiche formation'!$C$18,
_xlfn.SWITCH('Fiche formation'!$C$18,"DNO","2A","DE AUDIO","3A",
_xlfn.SWITCH('Fiche formation'!$C$15,"DEUST","2A","DSCG","2A","MASTER","2A","BUT","3A","DCG","3A","LG","3A","LP","3A","INGE","3A",""))
)</f>
        <v>M CHPS 2A</v>
      </c>
    </row>
    <row r="652" spans="1:8" x14ac:dyDescent="0.3">
      <c r="A652" s="1">
        <f t="shared" si="43"/>
        <v>46560</v>
      </c>
      <c r="B652" t="str">
        <f t="shared" si="40"/>
        <v>08:00</v>
      </c>
      <c r="C652" t="str">
        <f t="shared" si="41"/>
        <v>12:00</v>
      </c>
      <c r="D652" s="12" t="str" cm="1">
        <f t="array" ref="D652">_xlfn.LET(
    _xlpm.d, A652,
    _xlpm.debut, DATE(2026,8,1),
    _xlpm.m, DATEDIF(_xlpm.debut, _xlpm.d, "m"),
    _xlpm.col, 1 + _xlpm.m*3,
    _xlpm.dates, INDEX('Calendrier 2026-2027'!$C$13:$BC$43,,_xlpm.col),
    _xlpm.titres, INDEX('Calendrier 2026-2027'!$D$13:$BD$43,,_xlpm.col),
    _xlpm.r, _xlfn.XLOOKUP(_xlpm.d, _xlpm.dates, _xlpm.titres),
    IF(_xlpm.r=0,"",_xlpm.r)
)</f>
        <v>Entreprise</v>
      </c>
      <c r="E652">
        <f t="shared" si="42"/>
        <v>0</v>
      </c>
      <c r="F652" t="str">
        <f>_xlfn.XLOOKUP('Fiche formation'!$C$8,SitesFormations[Site de formation principal],SitesFormations[Mail pour assiduité],"")</f>
        <v>cfa-ensuplr-upvd@umontpellier.fr</v>
      </c>
      <c r="G652" t="s">
        <v>140</v>
      </c>
      <c r="H652" t="str">
        <f>_xlfn.TEXTJOIN(" ",TRUE,
'Fiche formation'!$C$18,
_xlfn.SWITCH('Fiche formation'!$C$18,"DNO","2A","DE AUDIO","3A",
_xlfn.SWITCH('Fiche formation'!$C$15,"DEUST","2A","DSCG","2A","MASTER","2A","BUT","3A","DCG","3A","LG","3A","LP","3A","INGE","3A",""))
)</f>
        <v>M CHPS 2A</v>
      </c>
    </row>
    <row r="653" spans="1:8" x14ac:dyDescent="0.3">
      <c r="A653" s="1">
        <f t="shared" si="43"/>
        <v>46560</v>
      </c>
      <c r="B653" t="str">
        <f t="shared" si="40"/>
        <v>14:00</v>
      </c>
      <c r="C653" t="str">
        <f t="shared" si="41"/>
        <v>17:00</v>
      </c>
      <c r="D653" s="12" t="str" cm="1">
        <f t="array" ref="D653">_xlfn.LET(
    _xlpm.d, A653,
    _xlpm.debut, DATE(2026,8,1),
    _xlpm.m, DATEDIF(_xlpm.debut, _xlpm.d, "m"),
    _xlpm.col, 1 + _xlpm.m*3,
    _xlpm.dates, INDEX('Calendrier 2026-2027'!$C$13:$BC$43,,_xlpm.col),
    _xlpm.titres, INDEX('Calendrier 2026-2027'!$D$13:$BD$43,,_xlpm.col),
    _xlpm.r, _xlfn.XLOOKUP(_xlpm.d, _xlpm.dates, _xlpm.titres),
    IF(_xlpm.r=0,"",_xlpm.r)
)</f>
        <v>Entreprise</v>
      </c>
      <c r="E653">
        <f t="shared" si="42"/>
        <v>0</v>
      </c>
      <c r="F653" t="str">
        <f>_xlfn.XLOOKUP('Fiche formation'!$C$8,SitesFormations[Site de formation principal],SitesFormations[Mail pour assiduité],"")</f>
        <v>cfa-ensuplr-upvd@umontpellier.fr</v>
      </c>
      <c r="G653" t="s">
        <v>140</v>
      </c>
      <c r="H653" t="str">
        <f>_xlfn.TEXTJOIN(" ",TRUE,
'Fiche formation'!$C$18,
_xlfn.SWITCH('Fiche formation'!$C$18,"DNO","2A","DE AUDIO","3A",
_xlfn.SWITCH('Fiche formation'!$C$15,"DEUST","2A","DSCG","2A","MASTER","2A","BUT","3A","DCG","3A","LG","3A","LP","3A","INGE","3A",""))
)</f>
        <v>M CHPS 2A</v>
      </c>
    </row>
    <row r="654" spans="1:8" x14ac:dyDescent="0.3">
      <c r="A654" s="1">
        <f t="shared" si="43"/>
        <v>46561</v>
      </c>
      <c r="B654" t="str">
        <f t="shared" si="40"/>
        <v>08:00</v>
      </c>
      <c r="C654" t="str">
        <f t="shared" si="41"/>
        <v>12:00</v>
      </c>
      <c r="D654" s="12" t="str" cm="1">
        <f t="array" ref="D654">_xlfn.LET(
    _xlpm.d, A654,
    _xlpm.debut, DATE(2026,8,1),
    _xlpm.m, DATEDIF(_xlpm.debut, _xlpm.d, "m"),
    _xlpm.col, 1 + _xlpm.m*3,
    _xlpm.dates, INDEX('Calendrier 2026-2027'!$C$13:$BC$43,,_xlpm.col),
    _xlpm.titres, INDEX('Calendrier 2026-2027'!$D$13:$BD$43,,_xlpm.col),
    _xlpm.r, _xlfn.XLOOKUP(_xlpm.d, _xlpm.dates, _xlpm.titres),
    IF(_xlpm.r=0,"",_xlpm.r)
)</f>
        <v>Entreprise</v>
      </c>
      <c r="E654">
        <f t="shared" si="42"/>
        <v>0</v>
      </c>
      <c r="F654" t="str">
        <f>_xlfn.XLOOKUP('Fiche formation'!$C$8,SitesFormations[Site de formation principal],SitesFormations[Mail pour assiduité],"")</f>
        <v>cfa-ensuplr-upvd@umontpellier.fr</v>
      </c>
      <c r="G654" t="s">
        <v>140</v>
      </c>
      <c r="H654" t="str">
        <f>_xlfn.TEXTJOIN(" ",TRUE,
'Fiche formation'!$C$18,
_xlfn.SWITCH('Fiche formation'!$C$18,"DNO","2A","DE AUDIO","3A",
_xlfn.SWITCH('Fiche formation'!$C$15,"DEUST","2A","DSCG","2A","MASTER","2A","BUT","3A","DCG","3A","LG","3A","LP","3A","INGE","3A",""))
)</f>
        <v>M CHPS 2A</v>
      </c>
    </row>
    <row r="655" spans="1:8" x14ac:dyDescent="0.3">
      <c r="A655" s="1">
        <f t="shared" si="43"/>
        <v>46561</v>
      </c>
      <c r="B655" t="str">
        <f t="shared" si="40"/>
        <v>14:00</v>
      </c>
      <c r="C655" t="str">
        <f t="shared" si="41"/>
        <v>17:00</v>
      </c>
      <c r="D655" s="12" t="str" cm="1">
        <f t="array" ref="D655">_xlfn.LET(
    _xlpm.d, A655,
    _xlpm.debut, DATE(2026,8,1),
    _xlpm.m, DATEDIF(_xlpm.debut, _xlpm.d, "m"),
    _xlpm.col, 1 + _xlpm.m*3,
    _xlpm.dates, INDEX('Calendrier 2026-2027'!$C$13:$BC$43,,_xlpm.col),
    _xlpm.titres, INDEX('Calendrier 2026-2027'!$D$13:$BD$43,,_xlpm.col),
    _xlpm.r, _xlfn.XLOOKUP(_xlpm.d, _xlpm.dates, _xlpm.titres),
    IF(_xlpm.r=0,"",_xlpm.r)
)</f>
        <v>Entreprise</v>
      </c>
      <c r="E655">
        <f t="shared" si="42"/>
        <v>0</v>
      </c>
      <c r="F655" t="str">
        <f>_xlfn.XLOOKUP('Fiche formation'!$C$8,SitesFormations[Site de formation principal],SitesFormations[Mail pour assiduité],"")</f>
        <v>cfa-ensuplr-upvd@umontpellier.fr</v>
      </c>
      <c r="G655" t="s">
        <v>140</v>
      </c>
      <c r="H655" t="str">
        <f>_xlfn.TEXTJOIN(" ",TRUE,
'Fiche formation'!$C$18,
_xlfn.SWITCH('Fiche formation'!$C$18,"DNO","2A","DE AUDIO","3A",
_xlfn.SWITCH('Fiche formation'!$C$15,"DEUST","2A","DSCG","2A","MASTER","2A","BUT","3A","DCG","3A","LG","3A","LP","3A","INGE","3A",""))
)</f>
        <v>M CHPS 2A</v>
      </c>
    </row>
    <row r="656" spans="1:8" x14ac:dyDescent="0.3">
      <c r="A656" s="1">
        <f t="shared" si="43"/>
        <v>46562</v>
      </c>
      <c r="B656" t="str">
        <f t="shared" si="40"/>
        <v>08:00</v>
      </c>
      <c r="C656" t="str">
        <f t="shared" si="41"/>
        <v>12:00</v>
      </c>
      <c r="D656" s="12" t="str" cm="1">
        <f t="array" ref="D656">_xlfn.LET(
    _xlpm.d, A656,
    _xlpm.debut, DATE(2026,8,1),
    _xlpm.m, DATEDIF(_xlpm.debut, _xlpm.d, "m"),
    _xlpm.col, 1 + _xlpm.m*3,
    _xlpm.dates, INDEX('Calendrier 2026-2027'!$C$13:$BC$43,,_xlpm.col),
    _xlpm.titres, INDEX('Calendrier 2026-2027'!$D$13:$BD$43,,_xlpm.col),
    _xlpm.r, _xlfn.XLOOKUP(_xlpm.d, _xlpm.dates, _xlpm.titres),
    IF(_xlpm.r=0,"",_xlpm.r)
)</f>
        <v>Entreprise</v>
      </c>
      <c r="E656">
        <f t="shared" si="42"/>
        <v>0</v>
      </c>
      <c r="F656" t="str">
        <f>_xlfn.XLOOKUP('Fiche formation'!$C$8,SitesFormations[Site de formation principal],SitesFormations[Mail pour assiduité],"")</f>
        <v>cfa-ensuplr-upvd@umontpellier.fr</v>
      </c>
      <c r="G656" t="s">
        <v>140</v>
      </c>
      <c r="H656" t="str">
        <f>_xlfn.TEXTJOIN(" ",TRUE,
'Fiche formation'!$C$18,
_xlfn.SWITCH('Fiche formation'!$C$18,"DNO","2A","DE AUDIO","3A",
_xlfn.SWITCH('Fiche formation'!$C$15,"DEUST","2A","DSCG","2A","MASTER","2A","BUT","3A","DCG","3A","LG","3A","LP","3A","INGE","3A",""))
)</f>
        <v>M CHPS 2A</v>
      </c>
    </row>
    <row r="657" spans="1:8" x14ac:dyDescent="0.3">
      <c r="A657" s="1">
        <f t="shared" si="43"/>
        <v>46562</v>
      </c>
      <c r="B657" t="str">
        <f t="shared" si="40"/>
        <v>14:00</v>
      </c>
      <c r="C657" t="str">
        <f t="shared" si="41"/>
        <v>17:00</v>
      </c>
      <c r="D657" s="12" t="str" cm="1">
        <f t="array" ref="D657">_xlfn.LET(
    _xlpm.d, A657,
    _xlpm.debut, DATE(2026,8,1),
    _xlpm.m, DATEDIF(_xlpm.debut, _xlpm.d, "m"),
    _xlpm.col, 1 + _xlpm.m*3,
    _xlpm.dates, INDEX('Calendrier 2026-2027'!$C$13:$BC$43,,_xlpm.col),
    _xlpm.titres, INDEX('Calendrier 2026-2027'!$D$13:$BD$43,,_xlpm.col),
    _xlpm.r, _xlfn.XLOOKUP(_xlpm.d, _xlpm.dates, _xlpm.titres),
    IF(_xlpm.r=0,"",_xlpm.r)
)</f>
        <v>Entreprise</v>
      </c>
      <c r="E657">
        <f t="shared" si="42"/>
        <v>0</v>
      </c>
      <c r="F657" t="str">
        <f>_xlfn.XLOOKUP('Fiche formation'!$C$8,SitesFormations[Site de formation principal],SitesFormations[Mail pour assiduité],"")</f>
        <v>cfa-ensuplr-upvd@umontpellier.fr</v>
      </c>
      <c r="G657" t="s">
        <v>140</v>
      </c>
      <c r="H657" t="str">
        <f>_xlfn.TEXTJOIN(" ",TRUE,
'Fiche formation'!$C$18,
_xlfn.SWITCH('Fiche formation'!$C$18,"DNO","2A","DE AUDIO","3A",
_xlfn.SWITCH('Fiche formation'!$C$15,"DEUST","2A","DSCG","2A","MASTER","2A","BUT","3A","DCG","3A","LG","3A","LP","3A","INGE","3A",""))
)</f>
        <v>M CHPS 2A</v>
      </c>
    </row>
    <row r="658" spans="1:8" x14ac:dyDescent="0.3">
      <c r="A658" s="1">
        <f t="shared" si="43"/>
        <v>46563</v>
      </c>
      <c r="B658" t="str">
        <f t="shared" si="40"/>
        <v>08:00</v>
      </c>
      <c r="C658" t="str">
        <f t="shared" si="41"/>
        <v>12:00</v>
      </c>
      <c r="D658" s="12" t="str" cm="1">
        <f t="array" ref="D658">_xlfn.LET(
    _xlpm.d, A658,
    _xlpm.debut, DATE(2026,8,1),
    _xlpm.m, DATEDIF(_xlpm.debut, _xlpm.d, "m"),
    _xlpm.col, 1 + _xlpm.m*3,
    _xlpm.dates, INDEX('Calendrier 2026-2027'!$C$13:$BC$43,,_xlpm.col),
    _xlpm.titres, INDEX('Calendrier 2026-2027'!$D$13:$BD$43,,_xlpm.col),
    _xlpm.r, _xlfn.XLOOKUP(_xlpm.d, _xlpm.dates, _xlpm.titres),
    IF(_xlpm.r=0,"",_xlpm.r)
)</f>
        <v>Entreprise</v>
      </c>
      <c r="E658">
        <f t="shared" si="42"/>
        <v>0</v>
      </c>
      <c r="F658" t="str">
        <f>_xlfn.XLOOKUP('Fiche formation'!$C$8,SitesFormations[Site de formation principal],SitesFormations[Mail pour assiduité],"")</f>
        <v>cfa-ensuplr-upvd@umontpellier.fr</v>
      </c>
      <c r="G658" t="s">
        <v>140</v>
      </c>
      <c r="H658" t="str">
        <f>_xlfn.TEXTJOIN(" ",TRUE,
'Fiche formation'!$C$18,
_xlfn.SWITCH('Fiche formation'!$C$18,"DNO","2A","DE AUDIO","3A",
_xlfn.SWITCH('Fiche formation'!$C$15,"DEUST","2A","DSCG","2A","MASTER","2A","BUT","3A","DCG","3A","LG","3A","LP","3A","INGE","3A",""))
)</f>
        <v>M CHPS 2A</v>
      </c>
    </row>
    <row r="659" spans="1:8" x14ac:dyDescent="0.3">
      <c r="A659" s="1">
        <f t="shared" si="43"/>
        <v>46563</v>
      </c>
      <c r="B659" t="str">
        <f t="shared" si="40"/>
        <v>14:00</v>
      </c>
      <c r="C659" t="str">
        <f t="shared" si="41"/>
        <v>17:00</v>
      </c>
      <c r="D659" s="12" t="str" cm="1">
        <f t="array" ref="D659">_xlfn.LET(
    _xlpm.d, A659,
    _xlpm.debut, DATE(2026,8,1),
    _xlpm.m, DATEDIF(_xlpm.debut, _xlpm.d, "m"),
    _xlpm.col, 1 + _xlpm.m*3,
    _xlpm.dates, INDEX('Calendrier 2026-2027'!$C$13:$BC$43,,_xlpm.col),
    _xlpm.titres, INDEX('Calendrier 2026-2027'!$D$13:$BD$43,,_xlpm.col),
    _xlpm.r, _xlfn.XLOOKUP(_xlpm.d, _xlpm.dates, _xlpm.titres),
    IF(_xlpm.r=0,"",_xlpm.r)
)</f>
        <v>Entreprise</v>
      </c>
      <c r="E659">
        <f t="shared" si="42"/>
        <v>0</v>
      </c>
      <c r="F659" t="str">
        <f>_xlfn.XLOOKUP('Fiche formation'!$C$8,SitesFormations[Site de formation principal],SitesFormations[Mail pour assiduité],"")</f>
        <v>cfa-ensuplr-upvd@umontpellier.fr</v>
      </c>
      <c r="G659" t="s">
        <v>140</v>
      </c>
      <c r="H659" t="str">
        <f>_xlfn.TEXTJOIN(" ",TRUE,
'Fiche formation'!$C$18,
_xlfn.SWITCH('Fiche formation'!$C$18,"DNO","2A","DE AUDIO","3A",
_xlfn.SWITCH('Fiche formation'!$C$15,"DEUST","2A","DSCG","2A","MASTER","2A","BUT","3A","DCG","3A","LG","3A","LP","3A","INGE","3A",""))
)</f>
        <v>M CHPS 2A</v>
      </c>
    </row>
    <row r="660" spans="1:8" x14ac:dyDescent="0.3">
      <c r="A660" s="1">
        <f t="shared" si="43"/>
        <v>46564</v>
      </c>
      <c r="B660" t="str">
        <f t="shared" si="40"/>
        <v/>
      </c>
      <c r="C660" t="str">
        <f t="shared" si="41"/>
        <v/>
      </c>
      <c r="D660" s="12" t="str" cm="1">
        <f t="array" ref="D660">_xlfn.LET(
    _xlpm.d, A660,
    _xlpm.debut, DATE(2026,8,1),
    _xlpm.m, DATEDIF(_xlpm.debut, _xlpm.d, "m"),
    _xlpm.col, 1 + _xlpm.m*3,
    _xlpm.dates, INDEX('Calendrier 2026-2027'!$C$13:$BC$43,,_xlpm.col),
    _xlpm.titres, INDEX('Calendrier 2026-2027'!$D$13:$BD$43,,_xlpm.col),
    _xlpm.r, _xlfn.XLOOKUP(_xlpm.d, _xlpm.dates, _xlpm.titres),
    IF(_xlpm.r=0,"",_xlpm.r)
)</f>
        <v/>
      </c>
      <c r="E660" t="str">
        <f t="shared" si="42"/>
        <v/>
      </c>
      <c r="F660" t="str">
        <f>_xlfn.XLOOKUP('Fiche formation'!$C$8,SitesFormations[Site de formation principal],SitesFormations[Mail pour assiduité],"")</f>
        <v>cfa-ensuplr-upvd@umontpellier.fr</v>
      </c>
      <c r="G660" t="s">
        <v>140</v>
      </c>
      <c r="H660" t="str">
        <f>_xlfn.TEXTJOIN(" ",TRUE,
'Fiche formation'!$C$18,
_xlfn.SWITCH('Fiche formation'!$C$18,"DNO","2A","DE AUDIO","3A",
_xlfn.SWITCH('Fiche formation'!$C$15,"DEUST","2A","DSCG","2A","MASTER","2A","BUT","3A","DCG","3A","LG","3A","LP","3A","INGE","3A",""))
)</f>
        <v>M CHPS 2A</v>
      </c>
    </row>
    <row r="661" spans="1:8" x14ac:dyDescent="0.3">
      <c r="A661" s="1">
        <f t="shared" si="43"/>
        <v>46564</v>
      </c>
      <c r="B661" t="str">
        <f t="shared" si="40"/>
        <v/>
      </c>
      <c r="C661" t="str">
        <f t="shared" si="41"/>
        <v/>
      </c>
      <c r="D661" s="12" t="str" cm="1">
        <f t="array" ref="D661">_xlfn.LET(
    _xlpm.d, A661,
    _xlpm.debut, DATE(2026,8,1),
    _xlpm.m, DATEDIF(_xlpm.debut, _xlpm.d, "m"),
    _xlpm.col, 1 + _xlpm.m*3,
    _xlpm.dates, INDEX('Calendrier 2026-2027'!$C$13:$BC$43,,_xlpm.col),
    _xlpm.titres, INDEX('Calendrier 2026-2027'!$D$13:$BD$43,,_xlpm.col),
    _xlpm.r, _xlfn.XLOOKUP(_xlpm.d, _xlpm.dates, _xlpm.titres),
    IF(_xlpm.r=0,"",_xlpm.r)
)</f>
        <v/>
      </c>
      <c r="E661" t="str">
        <f t="shared" si="42"/>
        <v/>
      </c>
      <c r="F661" t="str">
        <f>_xlfn.XLOOKUP('Fiche formation'!$C$8,SitesFormations[Site de formation principal],SitesFormations[Mail pour assiduité],"")</f>
        <v>cfa-ensuplr-upvd@umontpellier.fr</v>
      </c>
      <c r="G661" t="s">
        <v>140</v>
      </c>
      <c r="H661" t="str">
        <f>_xlfn.TEXTJOIN(" ",TRUE,
'Fiche formation'!$C$18,
_xlfn.SWITCH('Fiche formation'!$C$18,"DNO","2A","DE AUDIO","3A",
_xlfn.SWITCH('Fiche formation'!$C$15,"DEUST","2A","DSCG","2A","MASTER","2A","BUT","3A","DCG","3A","LG","3A","LP","3A","INGE","3A",""))
)</f>
        <v>M CHPS 2A</v>
      </c>
    </row>
    <row r="662" spans="1:8" x14ac:dyDescent="0.3">
      <c r="A662" s="1">
        <f t="shared" si="43"/>
        <v>46565</v>
      </c>
      <c r="B662" t="str">
        <f t="shared" si="40"/>
        <v/>
      </c>
      <c r="C662" t="str">
        <f t="shared" si="41"/>
        <v/>
      </c>
      <c r="D662" s="12" t="str" cm="1">
        <f t="array" ref="D662">_xlfn.LET(
    _xlpm.d, A662,
    _xlpm.debut, DATE(2026,8,1),
    _xlpm.m, DATEDIF(_xlpm.debut, _xlpm.d, "m"),
    _xlpm.col, 1 + _xlpm.m*3,
    _xlpm.dates, INDEX('Calendrier 2026-2027'!$C$13:$BC$43,,_xlpm.col),
    _xlpm.titres, INDEX('Calendrier 2026-2027'!$D$13:$BD$43,,_xlpm.col),
    _xlpm.r, _xlfn.XLOOKUP(_xlpm.d, _xlpm.dates, _xlpm.titres),
    IF(_xlpm.r=0,"",_xlpm.r)
)</f>
        <v/>
      </c>
      <c r="E662" t="str">
        <f t="shared" si="42"/>
        <v/>
      </c>
      <c r="F662" t="str">
        <f>_xlfn.XLOOKUP('Fiche formation'!$C$8,SitesFormations[Site de formation principal],SitesFormations[Mail pour assiduité],"")</f>
        <v>cfa-ensuplr-upvd@umontpellier.fr</v>
      </c>
      <c r="G662" t="s">
        <v>140</v>
      </c>
      <c r="H662" t="str">
        <f>_xlfn.TEXTJOIN(" ",TRUE,
'Fiche formation'!$C$18,
_xlfn.SWITCH('Fiche formation'!$C$18,"DNO","2A","DE AUDIO","3A",
_xlfn.SWITCH('Fiche formation'!$C$15,"DEUST","2A","DSCG","2A","MASTER","2A","BUT","3A","DCG","3A","LG","3A","LP","3A","INGE","3A",""))
)</f>
        <v>M CHPS 2A</v>
      </c>
    </row>
    <row r="663" spans="1:8" x14ac:dyDescent="0.3">
      <c r="A663" s="1">
        <f t="shared" si="43"/>
        <v>46565</v>
      </c>
      <c r="B663" t="str">
        <f t="shared" si="40"/>
        <v/>
      </c>
      <c r="C663" t="str">
        <f t="shared" si="41"/>
        <v/>
      </c>
      <c r="D663" s="12" t="str" cm="1">
        <f t="array" ref="D663">_xlfn.LET(
    _xlpm.d, A663,
    _xlpm.debut, DATE(2026,8,1),
    _xlpm.m, DATEDIF(_xlpm.debut, _xlpm.d, "m"),
    _xlpm.col, 1 + _xlpm.m*3,
    _xlpm.dates, INDEX('Calendrier 2026-2027'!$C$13:$BC$43,,_xlpm.col),
    _xlpm.titres, INDEX('Calendrier 2026-2027'!$D$13:$BD$43,,_xlpm.col),
    _xlpm.r, _xlfn.XLOOKUP(_xlpm.d, _xlpm.dates, _xlpm.titres),
    IF(_xlpm.r=0,"",_xlpm.r)
)</f>
        <v/>
      </c>
      <c r="E663" t="str">
        <f t="shared" si="42"/>
        <v/>
      </c>
      <c r="F663" t="str">
        <f>_xlfn.XLOOKUP('Fiche formation'!$C$8,SitesFormations[Site de formation principal],SitesFormations[Mail pour assiduité],"")</f>
        <v>cfa-ensuplr-upvd@umontpellier.fr</v>
      </c>
      <c r="G663" t="s">
        <v>140</v>
      </c>
      <c r="H663" t="str">
        <f>_xlfn.TEXTJOIN(" ",TRUE,
'Fiche formation'!$C$18,
_xlfn.SWITCH('Fiche formation'!$C$18,"DNO","2A","DE AUDIO","3A",
_xlfn.SWITCH('Fiche formation'!$C$15,"DEUST","2A","DSCG","2A","MASTER","2A","BUT","3A","DCG","3A","LG","3A","LP","3A","INGE","3A",""))
)</f>
        <v>M CHPS 2A</v>
      </c>
    </row>
    <row r="664" spans="1:8" x14ac:dyDescent="0.3">
      <c r="A664" s="1">
        <f t="shared" si="43"/>
        <v>46566</v>
      </c>
      <c r="B664" t="str">
        <f t="shared" si="40"/>
        <v>08:00</v>
      </c>
      <c r="C664" t="str">
        <f t="shared" si="41"/>
        <v>12:00</v>
      </c>
      <c r="D664" s="12" t="str" cm="1">
        <f t="array" ref="D664">_xlfn.LET(
    _xlpm.d, A664,
    _xlpm.debut, DATE(2026,8,1),
    _xlpm.m, DATEDIF(_xlpm.debut, _xlpm.d, "m"),
    _xlpm.col, 1 + _xlpm.m*3,
    _xlpm.dates, INDEX('Calendrier 2026-2027'!$C$13:$BC$43,,_xlpm.col),
    _xlpm.titres, INDEX('Calendrier 2026-2027'!$D$13:$BD$43,,_xlpm.col),
    _xlpm.r, _xlfn.XLOOKUP(_xlpm.d, _xlpm.dates, _xlpm.titres),
    IF(_xlpm.r=0,"",_xlpm.r)
)</f>
        <v>Entreprise</v>
      </c>
      <c r="E664">
        <f t="shared" si="42"/>
        <v>0</v>
      </c>
      <c r="F664" t="str">
        <f>_xlfn.XLOOKUP('Fiche formation'!$C$8,SitesFormations[Site de formation principal],SitesFormations[Mail pour assiduité],"")</f>
        <v>cfa-ensuplr-upvd@umontpellier.fr</v>
      </c>
      <c r="G664" t="s">
        <v>140</v>
      </c>
      <c r="H664" t="str">
        <f>_xlfn.TEXTJOIN(" ",TRUE,
'Fiche formation'!$C$18,
_xlfn.SWITCH('Fiche formation'!$C$18,"DNO","2A","DE AUDIO","3A",
_xlfn.SWITCH('Fiche formation'!$C$15,"DEUST","2A","DSCG","2A","MASTER","2A","BUT","3A","DCG","3A","LG","3A","LP","3A","INGE","3A",""))
)</f>
        <v>M CHPS 2A</v>
      </c>
    </row>
    <row r="665" spans="1:8" x14ac:dyDescent="0.3">
      <c r="A665" s="1">
        <f t="shared" si="43"/>
        <v>46566</v>
      </c>
      <c r="B665" t="str">
        <f t="shared" si="40"/>
        <v>14:00</v>
      </c>
      <c r="C665" t="str">
        <f t="shared" si="41"/>
        <v>17:00</v>
      </c>
      <c r="D665" s="12" t="str" cm="1">
        <f t="array" ref="D665">_xlfn.LET(
    _xlpm.d, A665,
    _xlpm.debut, DATE(2026,8,1),
    _xlpm.m, DATEDIF(_xlpm.debut, _xlpm.d, "m"),
    _xlpm.col, 1 + _xlpm.m*3,
    _xlpm.dates, INDEX('Calendrier 2026-2027'!$C$13:$BC$43,,_xlpm.col),
    _xlpm.titres, INDEX('Calendrier 2026-2027'!$D$13:$BD$43,,_xlpm.col),
    _xlpm.r, _xlfn.XLOOKUP(_xlpm.d, _xlpm.dates, _xlpm.titres),
    IF(_xlpm.r=0,"",_xlpm.r)
)</f>
        <v>Entreprise</v>
      </c>
      <c r="E665">
        <f t="shared" si="42"/>
        <v>0</v>
      </c>
      <c r="F665" t="str">
        <f>_xlfn.XLOOKUP('Fiche formation'!$C$8,SitesFormations[Site de formation principal],SitesFormations[Mail pour assiduité],"")</f>
        <v>cfa-ensuplr-upvd@umontpellier.fr</v>
      </c>
      <c r="G665" t="s">
        <v>140</v>
      </c>
      <c r="H665" t="str">
        <f>_xlfn.TEXTJOIN(" ",TRUE,
'Fiche formation'!$C$18,
_xlfn.SWITCH('Fiche formation'!$C$18,"DNO","2A","DE AUDIO","3A",
_xlfn.SWITCH('Fiche formation'!$C$15,"DEUST","2A","DSCG","2A","MASTER","2A","BUT","3A","DCG","3A","LG","3A","LP","3A","INGE","3A",""))
)</f>
        <v>M CHPS 2A</v>
      </c>
    </row>
    <row r="666" spans="1:8" x14ac:dyDescent="0.3">
      <c r="A666" s="1">
        <f t="shared" si="43"/>
        <v>46567</v>
      </c>
      <c r="B666" t="str">
        <f t="shared" si="40"/>
        <v>08:00</v>
      </c>
      <c r="C666" t="str">
        <f t="shared" si="41"/>
        <v>12:00</v>
      </c>
      <c r="D666" s="12" t="str" cm="1">
        <f t="array" ref="D666">_xlfn.LET(
    _xlpm.d, A666,
    _xlpm.debut, DATE(2026,8,1),
    _xlpm.m, DATEDIF(_xlpm.debut, _xlpm.d, "m"),
    _xlpm.col, 1 + _xlpm.m*3,
    _xlpm.dates, INDEX('Calendrier 2026-2027'!$C$13:$BC$43,,_xlpm.col),
    _xlpm.titres, INDEX('Calendrier 2026-2027'!$D$13:$BD$43,,_xlpm.col),
    _xlpm.r, _xlfn.XLOOKUP(_xlpm.d, _xlpm.dates, _xlpm.titres),
    IF(_xlpm.r=0,"",_xlpm.r)
)</f>
        <v>Entreprise</v>
      </c>
      <c r="E666">
        <f t="shared" si="42"/>
        <v>0</v>
      </c>
      <c r="F666" t="str">
        <f>_xlfn.XLOOKUP('Fiche formation'!$C$8,SitesFormations[Site de formation principal],SitesFormations[Mail pour assiduité],"")</f>
        <v>cfa-ensuplr-upvd@umontpellier.fr</v>
      </c>
      <c r="G666" t="s">
        <v>140</v>
      </c>
      <c r="H666" t="str">
        <f>_xlfn.TEXTJOIN(" ",TRUE,
'Fiche formation'!$C$18,
_xlfn.SWITCH('Fiche formation'!$C$18,"DNO","2A","DE AUDIO","3A",
_xlfn.SWITCH('Fiche formation'!$C$15,"DEUST","2A","DSCG","2A","MASTER","2A","BUT","3A","DCG","3A","LG","3A","LP","3A","INGE","3A",""))
)</f>
        <v>M CHPS 2A</v>
      </c>
    </row>
    <row r="667" spans="1:8" x14ac:dyDescent="0.3">
      <c r="A667" s="1">
        <f t="shared" si="43"/>
        <v>46567</v>
      </c>
      <c r="B667" t="str">
        <f t="shared" si="40"/>
        <v>14:00</v>
      </c>
      <c r="C667" t="str">
        <f t="shared" si="41"/>
        <v>17:00</v>
      </c>
      <c r="D667" s="12" t="str" cm="1">
        <f t="array" ref="D667">_xlfn.LET(
    _xlpm.d, A667,
    _xlpm.debut, DATE(2026,8,1),
    _xlpm.m, DATEDIF(_xlpm.debut, _xlpm.d, "m"),
    _xlpm.col, 1 + _xlpm.m*3,
    _xlpm.dates, INDEX('Calendrier 2026-2027'!$C$13:$BC$43,,_xlpm.col),
    _xlpm.titres, INDEX('Calendrier 2026-2027'!$D$13:$BD$43,,_xlpm.col),
    _xlpm.r, _xlfn.XLOOKUP(_xlpm.d, _xlpm.dates, _xlpm.titres),
    IF(_xlpm.r=0,"",_xlpm.r)
)</f>
        <v>Entreprise</v>
      </c>
      <c r="E667">
        <f t="shared" si="42"/>
        <v>0</v>
      </c>
      <c r="F667" t="str">
        <f>_xlfn.XLOOKUP('Fiche formation'!$C$8,SitesFormations[Site de formation principal],SitesFormations[Mail pour assiduité],"")</f>
        <v>cfa-ensuplr-upvd@umontpellier.fr</v>
      </c>
      <c r="G667" t="s">
        <v>140</v>
      </c>
      <c r="H667" t="str">
        <f>_xlfn.TEXTJOIN(" ",TRUE,
'Fiche formation'!$C$18,
_xlfn.SWITCH('Fiche formation'!$C$18,"DNO","2A","DE AUDIO","3A",
_xlfn.SWITCH('Fiche formation'!$C$15,"DEUST","2A","DSCG","2A","MASTER","2A","BUT","3A","DCG","3A","LG","3A","LP","3A","INGE","3A",""))
)</f>
        <v>M CHPS 2A</v>
      </c>
    </row>
    <row r="668" spans="1:8" x14ac:dyDescent="0.3">
      <c r="A668" s="1">
        <f t="shared" si="43"/>
        <v>46568</v>
      </c>
      <c r="B668" t="str">
        <f t="shared" si="40"/>
        <v>08:00</v>
      </c>
      <c r="C668" t="str">
        <f t="shared" si="41"/>
        <v>12:00</v>
      </c>
      <c r="D668" s="12" t="str" cm="1">
        <f t="array" ref="D668">_xlfn.LET(
    _xlpm.d, A668,
    _xlpm.debut, DATE(2026,8,1),
    _xlpm.m, DATEDIF(_xlpm.debut, _xlpm.d, "m"),
    _xlpm.col, 1 + _xlpm.m*3,
    _xlpm.dates, INDEX('Calendrier 2026-2027'!$C$13:$BC$43,,_xlpm.col),
    _xlpm.titres, INDEX('Calendrier 2026-2027'!$D$13:$BD$43,,_xlpm.col),
    _xlpm.r, _xlfn.XLOOKUP(_xlpm.d, _xlpm.dates, _xlpm.titres),
    IF(_xlpm.r=0,"",_xlpm.r)
)</f>
        <v>Entreprise</v>
      </c>
      <c r="E668">
        <f t="shared" si="42"/>
        <v>0</v>
      </c>
      <c r="F668" t="str">
        <f>_xlfn.XLOOKUP('Fiche formation'!$C$8,SitesFormations[Site de formation principal],SitesFormations[Mail pour assiduité],"")</f>
        <v>cfa-ensuplr-upvd@umontpellier.fr</v>
      </c>
      <c r="G668" t="s">
        <v>140</v>
      </c>
      <c r="H668" t="str">
        <f>_xlfn.TEXTJOIN(" ",TRUE,
'Fiche formation'!$C$18,
_xlfn.SWITCH('Fiche formation'!$C$18,"DNO","2A","DE AUDIO","3A",
_xlfn.SWITCH('Fiche formation'!$C$15,"DEUST","2A","DSCG","2A","MASTER","2A","BUT","3A","DCG","3A","LG","3A","LP","3A","INGE","3A",""))
)</f>
        <v>M CHPS 2A</v>
      </c>
    </row>
    <row r="669" spans="1:8" x14ac:dyDescent="0.3">
      <c r="A669" s="1">
        <f t="shared" si="43"/>
        <v>46568</v>
      </c>
      <c r="B669" t="str">
        <f t="shared" si="40"/>
        <v>14:00</v>
      </c>
      <c r="C669" t="str">
        <f t="shared" si="41"/>
        <v>17:00</v>
      </c>
      <c r="D669" s="12" t="str" cm="1">
        <f t="array" ref="D669">_xlfn.LET(
    _xlpm.d, A669,
    _xlpm.debut, DATE(2026,8,1),
    _xlpm.m, DATEDIF(_xlpm.debut, _xlpm.d, "m"),
    _xlpm.col, 1 + _xlpm.m*3,
    _xlpm.dates, INDEX('Calendrier 2026-2027'!$C$13:$BC$43,,_xlpm.col),
    _xlpm.titres, INDEX('Calendrier 2026-2027'!$D$13:$BD$43,,_xlpm.col),
    _xlpm.r, _xlfn.XLOOKUP(_xlpm.d, _xlpm.dates, _xlpm.titres),
    IF(_xlpm.r=0,"",_xlpm.r)
)</f>
        <v>Entreprise</v>
      </c>
      <c r="E669">
        <f t="shared" si="42"/>
        <v>0</v>
      </c>
      <c r="F669" t="str">
        <f>_xlfn.XLOOKUP('Fiche formation'!$C$8,SitesFormations[Site de formation principal],SitesFormations[Mail pour assiduité],"")</f>
        <v>cfa-ensuplr-upvd@umontpellier.fr</v>
      </c>
      <c r="G669" t="s">
        <v>140</v>
      </c>
      <c r="H669" t="str">
        <f>_xlfn.TEXTJOIN(" ",TRUE,
'Fiche formation'!$C$18,
_xlfn.SWITCH('Fiche formation'!$C$18,"DNO","2A","DE AUDIO","3A",
_xlfn.SWITCH('Fiche formation'!$C$15,"DEUST","2A","DSCG","2A","MASTER","2A","BUT","3A","DCG","3A","LG","3A","LP","3A","INGE","3A",""))
)</f>
        <v>M CHPS 2A</v>
      </c>
    </row>
    <row r="670" spans="1:8" x14ac:dyDescent="0.3">
      <c r="A670" s="1">
        <f t="shared" si="43"/>
        <v>46569</v>
      </c>
      <c r="B670" t="str">
        <f t="shared" si="40"/>
        <v>08:00</v>
      </c>
      <c r="C670" t="str">
        <f t="shared" si="41"/>
        <v>12:00</v>
      </c>
      <c r="D670" s="12" t="str" cm="1">
        <f t="array" ref="D670">_xlfn.LET(
    _xlpm.d, A670,
    _xlpm.debut, DATE(2026,8,1),
    _xlpm.m, DATEDIF(_xlpm.debut, _xlpm.d, "m"),
    _xlpm.col, 1 + _xlpm.m*3,
    _xlpm.dates, INDEX('Calendrier 2026-2027'!$C$13:$BC$43,,_xlpm.col),
    _xlpm.titres, INDEX('Calendrier 2026-2027'!$D$13:$BD$43,,_xlpm.col),
    _xlpm.r, _xlfn.XLOOKUP(_xlpm.d, _xlpm.dates, _xlpm.titres),
    IF(_xlpm.r=0,"",_xlpm.r)
)</f>
        <v>Entreprise</v>
      </c>
      <c r="E670">
        <f t="shared" si="42"/>
        <v>0</v>
      </c>
      <c r="F670" t="str">
        <f>_xlfn.XLOOKUP('Fiche formation'!$C$8,SitesFormations[Site de formation principal],SitesFormations[Mail pour assiduité],"")</f>
        <v>cfa-ensuplr-upvd@umontpellier.fr</v>
      </c>
      <c r="G670" t="s">
        <v>140</v>
      </c>
      <c r="H670" t="str">
        <f>_xlfn.TEXTJOIN(" ",TRUE,
'Fiche formation'!$C$18,
_xlfn.SWITCH('Fiche formation'!$C$18,"DNO","2A","DE AUDIO","3A",
_xlfn.SWITCH('Fiche formation'!$C$15,"DEUST","2A","DSCG","2A","MASTER","2A","BUT","3A","DCG","3A","LG","3A","LP","3A","INGE","3A",""))
)</f>
        <v>M CHPS 2A</v>
      </c>
    </row>
    <row r="671" spans="1:8" x14ac:dyDescent="0.3">
      <c r="A671" s="1">
        <f t="shared" si="43"/>
        <v>46569</v>
      </c>
      <c r="B671" t="str">
        <f t="shared" si="40"/>
        <v>14:00</v>
      </c>
      <c r="C671" t="str">
        <f t="shared" si="41"/>
        <v>17:00</v>
      </c>
      <c r="D671" s="12" t="str" cm="1">
        <f t="array" ref="D671">_xlfn.LET(
    _xlpm.d, A671,
    _xlpm.debut, DATE(2026,8,1),
    _xlpm.m, DATEDIF(_xlpm.debut, _xlpm.d, "m"),
    _xlpm.col, 1 + _xlpm.m*3,
    _xlpm.dates, INDEX('Calendrier 2026-2027'!$C$13:$BC$43,,_xlpm.col),
    _xlpm.titres, INDEX('Calendrier 2026-2027'!$D$13:$BD$43,,_xlpm.col),
    _xlpm.r, _xlfn.XLOOKUP(_xlpm.d, _xlpm.dates, _xlpm.titres),
    IF(_xlpm.r=0,"",_xlpm.r)
)</f>
        <v>Entreprise</v>
      </c>
      <c r="E671">
        <f t="shared" si="42"/>
        <v>0</v>
      </c>
      <c r="F671" t="str">
        <f>_xlfn.XLOOKUP('Fiche formation'!$C$8,SitesFormations[Site de formation principal],SitesFormations[Mail pour assiduité],"")</f>
        <v>cfa-ensuplr-upvd@umontpellier.fr</v>
      </c>
      <c r="G671" t="s">
        <v>140</v>
      </c>
      <c r="H671" t="str">
        <f>_xlfn.TEXTJOIN(" ",TRUE,
'Fiche formation'!$C$18,
_xlfn.SWITCH('Fiche formation'!$C$18,"DNO","2A","DE AUDIO","3A",
_xlfn.SWITCH('Fiche formation'!$C$15,"DEUST","2A","DSCG","2A","MASTER","2A","BUT","3A","DCG","3A","LG","3A","LP","3A","INGE","3A",""))
)</f>
        <v>M CHPS 2A</v>
      </c>
    </row>
    <row r="672" spans="1:8" x14ac:dyDescent="0.3">
      <c r="A672" s="1">
        <f t="shared" si="43"/>
        <v>46570</v>
      </c>
      <c r="B672" t="str">
        <f t="shared" si="40"/>
        <v>08:00</v>
      </c>
      <c r="C672" t="str">
        <f t="shared" si="41"/>
        <v>12:00</v>
      </c>
      <c r="D672" s="12" t="str" cm="1">
        <f t="array" ref="D672">_xlfn.LET(
    _xlpm.d, A672,
    _xlpm.debut, DATE(2026,8,1),
    _xlpm.m, DATEDIF(_xlpm.debut, _xlpm.d, "m"),
    _xlpm.col, 1 + _xlpm.m*3,
    _xlpm.dates, INDEX('Calendrier 2026-2027'!$C$13:$BC$43,,_xlpm.col),
    _xlpm.titres, INDEX('Calendrier 2026-2027'!$D$13:$BD$43,,_xlpm.col),
    _xlpm.r, _xlfn.XLOOKUP(_xlpm.d, _xlpm.dates, _xlpm.titres),
    IF(_xlpm.r=0,"",_xlpm.r)
)</f>
        <v>Entreprise</v>
      </c>
      <c r="E672">
        <f t="shared" si="42"/>
        <v>0</v>
      </c>
      <c r="F672" t="str">
        <f>_xlfn.XLOOKUP('Fiche formation'!$C$8,SitesFormations[Site de formation principal],SitesFormations[Mail pour assiduité],"")</f>
        <v>cfa-ensuplr-upvd@umontpellier.fr</v>
      </c>
      <c r="G672" t="s">
        <v>140</v>
      </c>
      <c r="H672" t="str">
        <f>_xlfn.TEXTJOIN(" ",TRUE,
'Fiche formation'!$C$18,
_xlfn.SWITCH('Fiche formation'!$C$18,"DNO","2A","DE AUDIO","3A",
_xlfn.SWITCH('Fiche formation'!$C$15,"DEUST","2A","DSCG","2A","MASTER","2A","BUT","3A","DCG","3A","LG","3A","LP","3A","INGE","3A",""))
)</f>
        <v>M CHPS 2A</v>
      </c>
    </row>
    <row r="673" spans="1:8" x14ac:dyDescent="0.3">
      <c r="A673" s="1">
        <f t="shared" si="43"/>
        <v>46570</v>
      </c>
      <c r="B673" t="str">
        <f t="shared" si="40"/>
        <v>14:00</v>
      </c>
      <c r="C673" t="str">
        <f t="shared" si="41"/>
        <v>17:00</v>
      </c>
      <c r="D673" s="12" t="str" cm="1">
        <f t="array" ref="D673">_xlfn.LET(
    _xlpm.d, A673,
    _xlpm.debut, DATE(2026,8,1),
    _xlpm.m, DATEDIF(_xlpm.debut, _xlpm.d, "m"),
    _xlpm.col, 1 + _xlpm.m*3,
    _xlpm.dates, INDEX('Calendrier 2026-2027'!$C$13:$BC$43,,_xlpm.col),
    _xlpm.titres, INDEX('Calendrier 2026-2027'!$D$13:$BD$43,,_xlpm.col),
    _xlpm.r, _xlfn.XLOOKUP(_xlpm.d, _xlpm.dates, _xlpm.titres),
    IF(_xlpm.r=0,"",_xlpm.r)
)</f>
        <v>Entreprise</v>
      </c>
      <c r="E673">
        <f t="shared" si="42"/>
        <v>0</v>
      </c>
      <c r="F673" t="str">
        <f>_xlfn.XLOOKUP('Fiche formation'!$C$8,SitesFormations[Site de formation principal],SitesFormations[Mail pour assiduité],"")</f>
        <v>cfa-ensuplr-upvd@umontpellier.fr</v>
      </c>
      <c r="G673" t="s">
        <v>140</v>
      </c>
      <c r="H673" t="str">
        <f>_xlfn.TEXTJOIN(" ",TRUE,
'Fiche formation'!$C$18,
_xlfn.SWITCH('Fiche formation'!$C$18,"DNO","2A","DE AUDIO","3A",
_xlfn.SWITCH('Fiche formation'!$C$15,"DEUST","2A","DSCG","2A","MASTER","2A","BUT","3A","DCG","3A","LG","3A","LP","3A","INGE","3A",""))
)</f>
        <v>M CHPS 2A</v>
      </c>
    </row>
    <row r="674" spans="1:8" x14ac:dyDescent="0.3">
      <c r="A674" s="1">
        <f t="shared" si="43"/>
        <v>46571</v>
      </c>
      <c r="B674" t="str">
        <f t="shared" si="40"/>
        <v/>
      </c>
      <c r="C674" t="str">
        <f t="shared" si="41"/>
        <v/>
      </c>
      <c r="D674" s="12" t="str" cm="1">
        <f t="array" ref="D674">_xlfn.LET(
    _xlpm.d, A674,
    _xlpm.debut, DATE(2026,8,1),
    _xlpm.m, DATEDIF(_xlpm.debut, _xlpm.d, "m"),
    _xlpm.col, 1 + _xlpm.m*3,
    _xlpm.dates, INDEX('Calendrier 2026-2027'!$C$13:$BC$43,,_xlpm.col),
    _xlpm.titres, INDEX('Calendrier 2026-2027'!$D$13:$BD$43,,_xlpm.col),
    _xlpm.r, _xlfn.XLOOKUP(_xlpm.d, _xlpm.dates, _xlpm.titres),
    IF(_xlpm.r=0,"",_xlpm.r)
)</f>
        <v/>
      </c>
      <c r="E674" t="str">
        <f t="shared" si="42"/>
        <v/>
      </c>
      <c r="F674" t="str">
        <f>_xlfn.XLOOKUP('Fiche formation'!$C$8,SitesFormations[Site de formation principal],SitesFormations[Mail pour assiduité],"")</f>
        <v>cfa-ensuplr-upvd@umontpellier.fr</v>
      </c>
      <c r="G674" t="s">
        <v>140</v>
      </c>
      <c r="H674" t="str">
        <f>_xlfn.TEXTJOIN(" ",TRUE,
'Fiche formation'!$C$18,
_xlfn.SWITCH('Fiche formation'!$C$18,"DNO","2A","DE AUDIO","3A",
_xlfn.SWITCH('Fiche formation'!$C$15,"DEUST","2A","DSCG","2A","MASTER","2A","BUT","3A","DCG","3A","LG","3A","LP","3A","INGE","3A",""))
)</f>
        <v>M CHPS 2A</v>
      </c>
    </row>
    <row r="675" spans="1:8" x14ac:dyDescent="0.3">
      <c r="A675" s="1">
        <f t="shared" si="43"/>
        <v>46571</v>
      </c>
      <c r="B675" t="str">
        <f t="shared" si="40"/>
        <v/>
      </c>
      <c r="C675" t="str">
        <f t="shared" si="41"/>
        <v/>
      </c>
      <c r="D675" s="12" t="str" cm="1">
        <f t="array" ref="D675">_xlfn.LET(
    _xlpm.d, A675,
    _xlpm.debut, DATE(2026,8,1),
    _xlpm.m, DATEDIF(_xlpm.debut, _xlpm.d, "m"),
    _xlpm.col, 1 + _xlpm.m*3,
    _xlpm.dates, INDEX('Calendrier 2026-2027'!$C$13:$BC$43,,_xlpm.col),
    _xlpm.titres, INDEX('Calendrier 2026-2027'!$D$13:$BD$43,,_xlpm.col),
    _xlpm.r, _xlfn.XLOOKUP(_xlpm.d, _xlpm.dates, _xlpm.titres),
    IF(_xlpm.r=0,"",_xlpm.r)
)</f>
        <v/>
      </c>
      <c r="E675" t="str">
        <f t="shared" si="42"/>
        <v/>
      </c>
      <c r="F675" t="str">
        <f>_xlfn.XLOOKUP('Fiche formation'!$C$8,SitesFormations[Site de formation principal],SitesFormations[Mail pour assiduité],"")</f>
        <v>cfa-ensuplr-upvd@umontpellier.fr</v>
      </c>
      <c r="G675" t="s">
        <v>140</v>
      </c>
      <c r="H675" t="str">
        <f>_xlfn.TEXTJOIN(" ",TRUE,
'Fiche formation'!$C$18,
_xlfn.SWITCH('Fiche formation'!$C$18,"DNO","2A","DE AUDIO","3A",
_xlfn.SWITCH('Fiche formation'!$C$15,"DEUST","2A","DSCG","2A","MASTER","2A","BUT","3A","DCG","3A","LG","3A","LP","3A","INGE","3A",""))
)</f>
        <v>M CHPS 2A</v>
      </c>
    </row>
    <row r="676" spans="1:8" x14ac:dyDescent="0.3">
      <c r="A676" s="1">
        <f t="shared" si="43"/>
        <v>46572</v>
      </c>
      <c r="B676" t="str">
        <f t="shared" si="40"/>
        <v/>
      </c>
      <c r="C676" t="str">
        <f t="shared" si="41"/>
        <v/>
      </c>
      <c r="D676" s="12" t="str" cm="1">
        <f t="array" ref="D676">_xlfn.LET(
    _xlpm.d, A676,
    _xlpm.debut, DATE(2026,8,1),
    _xlpm.m, DATEDIF(_xlpm.debut, _xlpm.d, "m"),
    _xlpm.col, 1 + _xlpm.m*3,
    _xlpm.dates, INDEX('Calendrier 2026-2027'!$C$13:$BC$43,,_xlpm.col),
    _xlpm.titres, INDEX('Calendrier 2026-2027'!$D$13:$BD$43,,_xlpm.col),
    _xlpm.r, _xlfn.XLOOKUP(_xlpm.d, _xlpm.dates, _xlpm.titres),
    IF(_xlpm.r=0,"",_xlpm.r)
)</f>
        <v/>
      </c>
      <c r="E676" t="str">
        <f t="shared" si="42"/>
        <v/>
      </c>
      <c r="F676" t="str">
        <f>_xlfn.XLOOKUP('Fiche formation'!$C$8,SitesFormations[Site de formation principal],SitesFormations[Mail pour assiduité],"")</f>
        <v>cfa-ensuplr-upvd@umontpellier.fr</v>
      </c>
      <c r="G676" t="s">
        <v>140</v>
      </c>
      <c r="H676" t="str">
        <f>_xlfn.TEXTJOIN(" ",TRUE,
'Fiche formation'!$C$18,
_xlfn.SWITCH('Fiche formation'!$C$18,"DNO","2A","DE AUDIO","3A",
_xlfn.SWITCH('Fiche formation'!$C$15,"DEUST","2A","DSCG","2A","MASTER","2A","BUT","3A","DCG","3A","LG","3A","LP","3A","INGE","3A",""))
)</f>
        <v>M CHPS 2A</v>
      </c>
    </row>
    <row r="677" spans="1:8" x14ac:dyDescent="0.3">
      <c r="A677" s="1">
        <f t="shared" si="43"/>
        <v>46572</v>
      </c>
      <c r="B677" t="str">
        <f t="shared" si="40"/>
        <v/>
      </c>
      <c r="C677" t="str">
        <f t="shared" si="41"/>
        <v/>
      </c>
      <c r="D677" s="12" t="str" cm="1">
        <f t="array" ref="D677">_xlfn.LET(
    _xlpm.d, A677,
    _xlpm.debut, DATE(2026,8,1),
    _xlpm.m, DATEDIF(_xlpm.debut, _xlpm.d, "m"),
    _xlpm.col, 1 + _xlpm.m*3,
    _xlpm.dates, INDEX('Calendrier 2026-2027'!$C$13:$BC$43,,_xlpm.col),
    _xlpm.titres, INDEX('Calendrier 2026-2027'!$D$13:$BD$43,,_xlpm.col),
    _xlpm.r, _xlfn.XLOOKUP(_xlpm.d, _xlpm.dates, _xlpm.titres),
    IF(_xlpm.r=0,"",_xlpm.r)
)</f>
        <v/>
      </c>
      <c r="E677" t="str">
        <f t="shared" si="42"/>
        <v/>
      </c>
      <c r="F677" t="str">
        <f>_xlfn.XLOOKUP('Fiche formation'!$C$8,SitesFormations[Site de formation principal],SitesFormations[Mail pour assiduité],"")</f>
        <v>cfa-ensuplr-upvd@umontpellier.fr</v>
      </c>
      <c r="G677" t="s">
        <v>140</v>
      </c>
      <c r="H677" t="str">
        <f>_xlfn.TEXTJOIN(" ",TRUE,
'Fiche formation'!$C$18,
_xlfn.SWITCH('Fiche formation'!$C$18,"DNO","2A","DE AUDIO","3A",
_xlfn.SWITCH('Fiche formation'!$C$15,"DEUST","2A","DSCG","2A","MASTER","2A","BUT","3A","DCG","3A","LG","3A","LP","3A","INGE","3A",""))
)</f>
        <v>M CHPS 2A</v>
      </c>
    </row>
    <row r="678" spans="1:8" x14ac:dyDescent="0.3">
      <c r="A678" s="1">
        <f t="shared" si="43"/>
        <v>46573</v>
      </c>
      <c r="B678" t="str">
        <f t="shared" si="40"/>
        <v>08:00</v>
      </c>
      <c r="C678" t="str">
        <f t="shared" si="41"/>
        <v>12:00</v>
      </c>
      <c r="D678" s="12" t="str" cm="1">
        <f t="array" ref="D678">_xlfn.LET(
    _xlpm.d, A678,
    _xlpm.debut, DATE(2026,8,1),
    _xlpm.m, DATEDIF(_xlpm.debut, _xlpm.d, "m"),
    _xlpm.col, 1 + _xlpm.m*3,
    _xlpm.dates, INDEX('Calendrier 2026-2027'!$C$13:$BC$43,,_xlpm.col),
    _xlpm.titres, INDEX('Calendrier 2026-2027'!$D$13:$BD$43,,_xlpm.col),
    _xlpm.r, _xlfn.XLOOKUP(_xlpm.d, _xlpm.dates, _xlpm.titres),
    IF(_xlpm.r=0,"",_xlpm.r)
)</f>
        <v>Entreprise</v>
      </c>
      <c r="E678">
        <f t="shared" si="42"/>
        <v>0</v>
      </c>
      <c r="F678" t="str">
        <f>_xlfn.XLOOKUP('Fiche formation'!$C$8,SitesFormations[Site de formation principal],SitesFormations[Mail pour assiduité],"")</f>
        <v>cfa-ensuplr-upvd@umontpellier.fr</v>
      </c>
      <c r="G678" t="s">
        <v>140</v>
      </c>
      <c r="H678" t="str">
        <f>_xlfn.TEXTJOIN(" ",TRUE,
'Fiche formation'!$C$18,
_xlfn.SWITCH('Fiche formation'!$C$18,"DNO","2A","DE AUDIO","3A",
_xlfn.SWITCH('Fiche formation'!$C$15,"DEUST","2A","DSCG","2A","MASTER","2A","BUT","3A","DCG","3A","LG","3A","LP","3A","INGE","3A",""))
)</f>
        <v>M CHPS 2A</v>
      </c>
    </row>
    <row r="679" spans="1:8" x14ac:dyDescent="0.3">
      <c r="A679" s="1">
        <f t="shared" si="43"/>
        <v>46573</v>
      </c>
      <c r="B679" t="str">
        <f t="shared" si="40"/>
        <v>14:00</v>
      </c>
      <c r="C679" t="str">
        <f t="shared" si="41"/>
        <v>17:00</v>
      </c>
      <c r="D679" s="12" t="str" cm="1">
        <f t="array" ref="D679">_xlfn.LET(
    _xlpm.d, A679,
    _xlpm.debut, DATE(2026,8,1),
    _xlpm.m, DATEDIF(_xlpm.debut, _xlpm.d, "m"),
    _xlpm.col, 1 + _xlpm.m*3,
    _xlpm.dates, INDEX('Calendrier 2026-2027'!$C$13:$BC$43,,_xlpm.col),
    _xlpm.titres, INDEX('Calendrier 2026-2027'!$D$13:$BD$43,,_xlpm.col),
    _xlpm.r, _xlfn.XLOOKUP(_xlpm.d, _xlpm.dates, _xlpm.titres),
    IF(_xlpm.r=0,"",_xlpm.r)
)</f>
        <v>Entreprise</v>
      </c>
      <c r="E679">
        <f t="shared" si="42"/>
        <v>0</v>
      </c>
      <c r="F679" t="str">
        <f>_xlfn.XLOOKUP('Fiche formation'!$C$8,SitesFormations[Site de formation principal],SitesFormations[Mail pour assiduité],"")</f>
        <v>cfa-ensuplr-upvd@umontpellier.fr</v>
      </c>
      <c r="G679" t="s">
        <v>140</v>
      </c>
      <c r="H679" t="str">
        <f>_xlfn.TEXTJOIN(" ",TRUE,
'Fiche formation'!$C$18,
_xlfn.SWITCH('Fiche formation'!$C$18,"DNO","2A","DE AUDIO","3A",
_xlfn.SWITCH('Fiche formation'!$C$15,"DEUST","2A","DSCG","2A","MASTER","2A","BUT","3A","DCG","3A","LG","3A","LP","3A","INGE","3A",""))
)</f>
        <v>M CHPS 2A</v>
      </c>
    </row>
    <row r="680" spans="1:8" x14ac:dyDescent="0.3">
      <c r="A680" s="1">
        <f t="shared" si="43"/>
        <v>46574</v>
      </c>
      <c r="B680" t="str">
        <f t="shared" si="40"/>
        <v>08:00</v>
      </c>
      <c r="C680" t="str">
        <f t="shared" si="41"/>
        <v>12:00</v>
      </c>
      <c r="D680" s="12" t="str" cm="1">
        <f t="array" ref="D680">_xlfn.LET(
    _xlpm.d, A680,
    _xlpm.debut, DATE(2026,8,1),
    _xlpm.m, DATEDIF(_xlpm.debut, _xlpm.d, "m"),
    _xlpm.col, 1 + _xlpm.m*3,
    _xlpm.dates, INDEX('Calendrier 2026-2027'!$C$13:$BC$43,,_xlpm.col),
    _xlpm.titres, INDEX('Calendrier 2026-2027'!$D$13:$BD$43,,_xlpm.col),
    _xlpm.r, _xlfn.XLOOKUP(_xlpm.d, _xlpm.dates, _xlpm.titres),
    IF(_xlpm.r=0,"",_xlpm.r)
)</f>
        <v>Entreprise</v>
      </c>
      <c r="E680">
        <f t="shared" si="42"/>
        <v>0</v>
      </c>
      <c r="F680" t="str">
        <f>_xlfn.XLOOKUP('Fiche formation'!$C$8,SitesFormations[Site de formation principal],SitesFormations[Mail pour assiduité],"")</f>
        <v>cfa-ensuplr-upvd@umontpellier.fr</v>
      </c>
      <c r="G680" t="s">
        <v>140</v>
      </c>
      <c r="H680" t="str">
        <f>_xlfn.TEXTJOIN(" ",TRUE,
'Fiche formation'!$C$18,
_xlfn.SWITCH('Fiche formation'!$C$18,"DNO","2A","DE AUDIO","3A",
_xlfn.SWITCH('Fiche formation'!$C$15,"DEUST","2A","DSCG","2A","MASTER","2A","BUT","3A","DCG","3A","LG","3A","LP","3A","INGE","3A",""))
)</f>
        <v>M CHPS 2A</v>
      </c>
    </row>
    <row r="681" spans="1:8" x14ac:dyDescent="0.3">
      <c r="A681" s="1">
        <f t="shared" si="43"/>
        <v>46574</v>
      </c>
      <c r="B681" t="str">
        <f t="shared" si="40"/>
        <v>14:00</v>
      </c>
      <c r="C681" t="str">
        <f t="shared" si="41"/>
        <v>17:00</v>
      </c>
      <c r="D681" s="12" t="str" cm="1">
        <f t="array" ref="D681">_xlfn.LET(
    _xlpm.d, A681,
    _xlpm.debut, DATE(2026,8,1),
    _xlpm.m, DATEDIF(_xlpm.debut, _xlpm.d, "m"),
    _xlpm.col, 1 + _xlpm.m*3,
    _xlpm.dates, INDEX('Calendrier 2026-2027'!$C$13:$BC$43,,_xlpm.col),
    _xlpm.titres, INDEX('Calendrier 2026-2027'!$D$13:$BD$43,,_xlpm.col),
    _xlpm.r, _xlfn.XLOOKUP(_xlpm.d, _xlpm.dates, _xlpm.titres),
    IF(_xlpm.r=0,"",_xlpm.r)
)</f>
        <v>Entreprise</v>
      </c>
      <c r="E681">
        <f t="shared" si="42"/>
        <v>0</v>
      </c>
      <c r="F681" t="str">
        <f>_xlfn.XLOOKUP('Fiche formation'!$C$8,SitesFormations[Site de formation principal],SitesFormations[Mail pour assiduité],"")</f>
        <v>cfa-ensuplr-upvd@umontpellier.fr</v>
      </c>
      <c r="G681" t="s">
        <v>140</v>
      </c>
      <c r="H681" t="str">
        <f>_xlfn.TEXTJOIN(" ",TRUE,
'Fiche formation'!$C$18,
_xlfn.SWITCH('Fiche formation'!$C$18,"DNO","2A","DE AUDIO","3A",
_xlfn.SWITCH('Fiche formation'!$C$15,"DEUST","2A","DSCG","2A","MASTER","2A","BUT","3A","DCG","3A","LG","3A","LP","3A","INGE","3A",""))
)</f>
        <v>M CHPS 2A</v>
      </c>
    </row>
    <row r="682" spans="1:8" x14ac:dyDescent="0.3">
      <c r="A682" s="1">
        <f t="shared" si="43"/>
        <v>46575</v>
      </c>
      <c r="B682" t="str">
        <f t="shared" si="40"/>
        <v>08:00</v>
      </c>
      <c r="C682" t="str">
        <f t="shared" si="41"/>
        <v>12:00</v>
      </c>
      <c r="D682" s="12" t="str" cm="1">
        <f t="array" ref="D682">_xlfn.LET(
    _xlpm.d, A682,
    _xlpm.debut, DATE(2026,8,1),
    _xlpm.m, DATEDIF(_xlpm.debut, _xlpm.d, "m"),
    _xlpm.col, 1 + _xlpm.m*3,
    _xlpm.dates, INDEX('Calendrier 2026-2027'!$C$13:$BC$43,,_xlpm.col),
    _xlpm.titres, INDEX('Calendrier 2026-2027'!$D$13:$BD$43,,_xlpm.col),
    _xlpm.r, _xlfn.XLOOKUP(_xlpm.d, _xlpm.dates, _xlpm.titres),
    IF(_xlpm.r=0,"",_xlpm.r)
)</f>
        <v>Entreprise</v>
      </c>
      <c r="E682">
        <f t="shared" si="42"/>
        <v>0</v>
      </c>
      <c r="F682" t="str">
        <f>_xlfn.XLOOKUP('Fiche formation'!$C$8,SitesFormations[Site de formation principal],SitesFormations[Mail pour assiduité],"")</f>
        <v>cfa-ensuplr-upvd@umontpellier.fr</v>
      </c>
      <c r="G682" t="s">
        <v>140</v>
      </c>
      <c r="H682" t="str">
        <f>_xlfn.TEXTJOIN(" ",TRUE,
'Fiche formation'!$C$18,
_xlfn.SWITCH('Fiche formation'!$C$18,"DNO","2A","DE AUDIO","3A",
_xlfn.SWITCH('Fiche formation'!$C$15,"DEUST","2A","DSCG","2A","MASTER","2A","BUT","3A","DCG","3A","LG","3A","LP","3A","INGE","3A",""))
)</f>
        <v>M CHPS 2A</v>
      </c>
    </row>
    <row r="683" spans="1:8" x14ac:dyDescent="0.3">
      <c r="A683" s="1">
        <f t="shared" si="43"/>
        <v>46575</v>
      </c>
      <c r="B683" t="str">
        <f t="shared" si="40"/>
        <v>14:00</v>
      </c>
      <c r="C683" t="str">
        <f t="shared" si="41"/>
        <v>17:00</v>
      </c>
      <c r="D683" s="12" t="str" cm="1">
        <f t="array" ref="D683">_xlfn.LET(
    _xlpm.d, A683,
    _xlpm.debut, DATE(2026,8,1),
    _xlpm.m, DATEDIF(_xlpm.debut, _xlpm.d, "m"),
    _xlpm.col, 1 + _xlpm.m*3,
    _xlpm.dates, INDEX('Calendrier 2026-2027'!$C$13:$BC$43,,_xlpm.col),
    _xlpm.titres, INDEX('Calendrier 2026-2027'!$D$13:$BD$43,,_xlpm.col),
    _xlpm.r, _xlfn.XLOOKUP(_xlpm.d, _xlpm.dates, _xlpm.titres),
    IF(_xlpm.r=0,"",_xlpm.r)
)</f>
        <v>Entreprise</v>
      </c>
      <c r="E683">
        <f t="shared" si="42"/>
        <v>0</v>
      </c>
      <c r="F683" t="str">
        <f>_xlfn.XLOOKUP('Fiche formation'!$C$8,SitesFormations[Site de formation principal],SitesFormations[Mail pour assiduité],"")</f>
        <v>cfa-ensuplr-upvd@umontpellier.fr</v>
      </c>
      <c r="G683" t="s">
        <v>140</v>
      </c>
      <c r="H683" t="str">
        <f>_xlfn.TEXTJOIN(" ",TRUE,
'Fiche formation'!$C$18,
_xlfn.SWITCH('Fiche formation'!$C$18,"DNO","2A","DE AUDIO","3A",
_xlfn.SWITCH('Fiche formation'!$C$15,"DEUST","2A","DSCG","2A","MASTER","2A","BUT","3A","DCG","3A","LG","3A","LP","3A","INGE","3A",""))
)</f>
        <v>M CHPS 2A</v>
      </c>
    </row>
    <row r="684" spans="1:8" x14ac:dyDescent="0.3">
      <c r="A684" s="1">
        <f t="shared" si="43"/>
        <v>46576</v>
      </c>
      <c r="B684" t="str">
        <f t="shared" si="40"/>
        <v>08:00</v>
      </c>
      <c r="C684" t="str">
        <f t="shared" si="41"/>
        <v>12:00</v>
      </c>
      <c r="D684" s="12" t="str" cm="1">
        <f t="array" ref="D684">_xlfn.LET(
    _xlpm.d, A684,
    _xlpm.debut, DATE(2026,8,1),
    _xlpm.m, DATEDIF(_xlpm.debut, _xlpm.d, "m"),
    _xlpm.col, 1 + _xlpm.m*3,
    _xlpm.dates, INDEX('Calendrier 2026-2027'!$C$13:$BC$43,,_xlpm.col),
    _xlpm.titres, INDEX('Calendrier 2026-2027'!$D$13:$BD$43,,_xlpm.col),
    _xlpm.r, _xlfn.XLOOKUP(_xlpm.d, _xlpm.dates, _xlpm.titres),
    IF(_xlpm.r=0,"",_xlpm.r)
)</f>
        <v>Entreprise</v>
      </c>
      <c r="E684">
        <f t="shared" si="42"/>
        <v>0</v>
      </c>
      <c r="F684" t="str">
        <f>_xlfn.XLOOKUP('Fiche formation'!$C$8,SitesFormations[Site de formation principal],SitesFormations[Mail pour assiduité],"")</f>
        <v>cfa-ensuplr-upvd@umontpellier.fr</v>
      </c>
      <c r="G684" t="s">
        <v>140</v>
      </c>
      <c r="H684" t="str">
        <f>_xlfn.TEXTJOIN(" ",TRUE,
'Fiche formation'!$C$18,
_xlfn.SWITCH('Fiche formation'!$C$18,"DNO","2A","DE AUDIO","3A",
_xlfn.SWITCH('Fiche formation'!$C$15,"DEUST","2A","DSCG","2A","MASTER","2A","BUT","3A","DCG","3A","LG","3A","LP","3A","INGE","3A",""))
)</f>
        <v>M CHPS 2A</v>
      </c>
    </row>
    <row r="685" spans="1:8" x14ac:dyDescent="0.3">
      <c r="A685" s="1">
        <f t="shared" si="43"/>
        <v>46576</v>
      </c>
      <c r="B685" t="str">
        <f t="shared" si="40"/>
        <v>14:00</v>
      </c>
      <c r="C685" t="str">
        <f t="shared" si="41"/>
        <v>17:00</v>
      </c>
      <c r="D685" s="12" t="str" cm="1">
        <f t="array" ref="D685">_xlfn.LET(
    _xlpm.d, A685,
    _xlpm.debut, DATE(2026,8,1),
    _xlpm.m, DATEDIF(_xlpm.debut, _xlpm.d, "m"),
    _xlpm.col, 1 + _xlpm.m*3,
    _xlpm.dates, INDEX('Calendrier 2026-2027'!$C$13:$BC$43,,_xlpm.col),
    _xlpm.titres, INDEX('Calendrier 2026-2027'!$D$13:$BD$43,,_xlpm.col),
    _xlpm.r, _xlfn.XLOOKUP(_xlpm.d, _xlpm.dates, _xlpm.titres),
    IF(_xlpm.r=0,"",_xlpm.r)
)</f>
        <v>Entreprise</v>
      </c>
      <c r="E685">
        <f t="shared" si="42"/>
        <v>0</v>
      </c>
      <c r="F685" t="str">
        <f>_xlfn.XLOOKUP('Fiche formation'!$C$8,SitesFormations[Site de formation principal],SitesFormations[Mail pour assiduité],"")</f>
        <v>cfa-ensuplr-upvd@umontpellier.fr</v>
      </c>
      <c r="G685" t="s">
        <v>140</v>
      </c>
      <c r="H685" t="str">
        <f>_xlfn.TEXTJOIN(" ",TRUE,
'Fiche formation'!$C$18,
_xlfn.SWITCH('Fiche formation'!$C$18,"DNO","2A","DE AUDIO","3A",
_xlfn.SWITCH('Fiche formation'!$C$15,"DEUST","2A","DSCG","2A","MASTER","2A","BUT","3A","DCG","3A","LG","3A","LP","3A","INGE","3A",""))
)</f>
        <v>M CHPS 2A</v>
      </c>
    </row>
    <row r="686" spans="1:8" x14ac:dyDescent="0.3">
      <c r="A686" s="1">
        <f t="shared" si="43"/>
        <v>46577</v>
      </c>
      <c r="B686" t="str">
        <f t="shared" si="40"/>
        <v>08:00</v>
      </c>
      <c r="C686" t="str">
        <f t="shared" si="41"/>
        <v>12:00</v>
      </c>
      <c r="D686" s="12" t="str" cm="1">
        <f t="array" ref="D686">_xlfn.LET(
    _xlpm.d, A686,
    _xlpm.debut, DATE(2026,8,1),
    _xlpm.m, DATEDIF(_xlpm.debut, _xlpm.d, "m"),
    _xlpm.col, 1 + _xlpm.m*3,
    _xlpm.dates, INDEX('Calendrier 2026-2027'!$C$13:$BC$43,,_xlpm.col),
    _xlpm.titres, INDEX('Calendrier 2026-2027'!$D$13:$BD$43,,_xlpm.col),
    _xlpm.r, _xlfn.XLOOKUP(_xlpm.d, _xlpm.dates, _xlpm.titres),
    IF(_xlpm.r=0,"",_xlpm.r)
)</f>
        <v>Entreprise</v>
      </c>
      <c r="E686">
        <f t="shared" si="42"/>
        <v>0</v>
      </c>
      <c r="F686" t="str">
        <f>_xlfn.XLOOKUP('Fiche formation'!$C$8,SitesFormations[Site de formation principal],SitesFormations[Mail pour assiduité],"")</f>
        <v>cfa-ensuplr-upvd@umontpellier.fr</v>
      </c>
      <c r="G686" t="s">
        <v>140</v>
      </c>
      <c r="H686" t="str">
        <f>_xlfn.TEXTJOIN(" ",TRUE,
'Fiche formation'!$C$18,
_xlfn.SWITCH('Fiche formation'!$C$18,"DNO","2A","DE AUDIO","3A",
_xlfn.SWITCH('Fiche formation'!$C$15,"DEUST","2A","DSCG","2A","MASTER","2A","BUT","3A","DCG","3A","LG","3A","LP","3A","INGE","3A",""))
)</f>
        <v>M CHPS 2A</v>
      </c>
    </row>
    <row r="687" spans="1:8" x14ac:dyDescent="0.3">
      <c r="A687" s="1">
        <f t="shared" si="43"/>
        <v>46577</v>
      </c>
      <c r="B687" t="str">
        <f t="shared" si="40"/>
        <v>14:00</v>
      </c>
      <c r="C687" t="str">
        <f t="shared" si="41"/>
        <v>17:00</v>
      </c>
      <c r="D687" s="12" t="str" cm="1">
        <f t="array" ref="D687">_xlfn.LET(
    _xlpm.d, A687,
    _xlpm.debut, DATE(2026,8,1),
    _xlpm.m, DATEDIF(_xlpm.debut, _xlpm.d, "m"),
    _xlpm.col, 1 + _xlpm.m*3,
    _xlpm.dates, INDEX('Calendrier 2026-2027'!$C$13:$BC$43,,_xlpm.col),
    _xlpm.titres, INDEX('Calendrier 2026-2027'!$D$13:$BD$43,,_xlpm.col),
    _xlpm.r, _xlfn.XLOOKUP(_xlpm.d, _xlpm.dates, _xlpm.titres),
    IF(_xlpm.r=0,"",_xlpm.r)
)</f>
        <v>Entreprise</v>
      </c>
      <c r="E687">
        <f t="shared" si="42"/>
        <v>0</v>
      </c>
      <c r="F687" t="str">
        <f>_xlfn.XLOOKUP('Fiche formation'!$C$8,SitesFormations[Site de formation principal],SitesFormations[Mail pour assiduité],"")</f>
        <v>cfa-ensuplr-upvd@umontpellier.fr</v>
      </c>
      <c r="G687" t="s">
        <v>140</v>
      </c>
      <c r="H687" t="str">
        <f>_xlfn.TEXTJOIN(" ",TRUE,
'Fiche formation'!$C$18,
_xlfn.SWITCH('Fiche formation'!$C$18,"DNO","2A","DE AUDIO","3A",
_xlfn.SWITCH('Fiche formation'!$C$15,"DEUST","2A","DSCG","2A","MASTER","2A","BUT","3A","DCG","3A","LG","3A","LP","3A","INGE","3A",""))
)</f>
        <v>M CHPS 2A</v>
      </c>
    </row>
    <row r="688" spans="1:8" x14ac:dyDescent="0.3">
      <c r="A688" s="1">
        <f t="shared" si="43"/>
        <v>46578</v>
      </c>
      <c r="B688" t="str">
        <f t="shared" si="40"/>
        <v/>
      </c>
      <c r="C688" t="str">
        <f t="shared" si="41"/>
        <v/>
      </c>
      <c r="D688" s="12" t="str" cm="1">
        <f t="array" ref="D688">_xlfn.LET(
    _xlpm.d, A688,
    _xlpm.debut, DATE(2026,8,1),
    _xlpm.m, DATEDIF(_xlpm.debut, _xlpm.d, "m"),
    _xlpm.col, 1 + _xlpm.m*3,
    _xlpm.dates, INDEX('Calendrier 2026-2027'!$C$13:$BC$43,,_xlpm.col),
    _xlpm.titres, INDEX('Calendrier 2026-2027'!$D$13:$BD$43,,_xlpm.col),
    _xlpm.r, _xlfn.XLOOKUP(_xlpm.d, _xlpm.dates, _xlpm.titres),
    IF(_xlpm.r=0,"",_xlpm.r)
)</f>
        <v/>
      </c>
      <c r="E688" t="str">
        <f t="shared" si="42"/>
        <v/>
      </c>
      <c r="F688" t="str">
        <f>_xlfn.XLOOKUP('Fiche formation'!$C$8,SitesFormations[Site de formation principal],SitesFormations[Mail pour assiduité],"")</f>
        <v>cfa-ensuplr-upvd@umontpellier.fr</v>
      </c>
      <c r="G688" t="s">
        <v>140</v>
      </c>
      <c r="H688" t="str">
        <f>_xlfn.TEXTJOIN(" ",TRUE,
'Fiche formation'!$C$18,
_xlfn.SWITCH('Fiche formation'!$C$18,"DNO","2A","DE AUDIO","3A",
_xlfn.SWITCH('Fiche formation'!$C$15,"DEUST","2A","DSCG","2A","MASTER","2A","BUT","3A","DCG","3A","LG","3A","LP","3A","INGE","3A",""))
)</f>
        <v>M CHPS 2A</v>
      </c>
    </row>
    <row r="689" spans="1:8" x14ac:dyDescent="0.3">
      <c r="A689" s="1">
        <f t="shared" si="43"/>
        <v>46578</v>
      </c>
      <c r="B689" t="str">
        <f t="shared" si="40"/>
        <v/>
      </c>
      <c r="C689" t="str">
        <f t="shared" si="41"/>
        <v/>
      </c>
      <c r="D689" s="12" t="str" cm="1">
        <f t="array" ref="D689">_xlfn.LET(
    _xlpm.d, A689,
    _xlpm.debut, DATE(2026,8,1),
    _xlpm.m, DATEDIF(_xlpm.debut, _xlpm.d, "m"),
    _xlpm.col, 1 + _xlpm.m*3,
    _xlpm.dates, INDEX('Calendrier 2026-2027'!$C$13:$BC$43,,_xlpm.col),
    _xlpm.titres, INDEX('Calendrier 2026-2027'!$D$13:$BD$43,,_xlpm.col),
    _xlpm.r, _xlfn.XLOOKUP(_xlpm.d, _xlpm.dates, _xlpm.titres),
    IF(_xlpm.r=0,"",_xlpm.r)
)</f>
        <v/>
      </c>
      <c r="E689" t="str">
        <f t="shared" si="42"/>
        <v/>
      </c>
      <c r="F689" t="str">
        <f>_xlfn.XLOOKUP('Fiche formation'!$C$8,SitesFormations[Site de formation principal],SitesFormations[Mail pour assiduité],"")</f>
        <v>cfa-ensuplr-upvd@umontpellier.fr</v>
      </c>
      <c r="G689" t="s">
        <v>140</v>
      </c>
      <c r="H689" t="str">
        <f>_xlfn.TEXTJOIN(" ",TRUE,
'Fiche formation'!$C$18,
_xlfn.SWITCH('Fiche formation'!$C$18,"DNO","2A","DE AUDIO","3A",
_xlfn.SWITCH('Fiche formation'!$C$15,"DEUST","2A","DSCG","2A","MASTER","2A","BUT","3A","DCG","3A","LG","3A","LP","3A","INGE","3A",""))
)</f>
        <v>M CHPS 2A</v>
      </c>
    </row>
    <row r="690" spans="1:8" x14ac:dyDescent="0.3">
      <c r="A690" s="1">
        <f t="shared" si="43"/>
        <v>46579</v>
      </c>
      <c r="B690" t="str">
        <f t="shared" si="40"/>
        <v/>
      </c>
      <c r="C690" t="str">
        <f t="shared" si="41"/>
        <v/>
      </c>
      <c r="D690" s="12" t="str" cm="1">
        <f t="array" ref="D690">_xlfn.LET(
    _xlpm.d, A690,
    _xlpm.debut, DATE(2026,8,1),
    _xlpm.m, DATEDIF(_xlpm.debut, _xlpm.d, "m"),
    _xlpm.col, 1 + _xlpm.m*3,
    _xlpm.dates, INDEX('Calendrier 2026-2027'!$C$13:$BC$43,,_xlpm.col),
    _xlpm.titres, INDEX('Calendrier 2026-2027'!$D$13:$BD$43,,_xlpm.col),
    _xlpm.r, _xlfn.XLOOKUP(_xlpm.d, _xlpm.dates, _xlpm.titres),
    IF(_xlpm.r=0,"",_xlpm.r)
)</f>
        <v/>
      </c>
      <c r="E690" t="str">
        <f t="shared" si="42"/>
        <v/>
      </c>
      <c r="F690" t="str">
        <f>_xlfn.XLOOKUP('Fiche formation'!$C$8,SitesFormations[Site de formation principal],SitesFormations[Mail pour assiduité],"")</f>
        <v>cfa-ensuplr-upvd@umontpellier.fr</v>
      </c>
      <c r="G690" t="s">
        <v>140</v>
      </c>
      <c r="H690" t="str">
        <f>_xlfn.TEXTJOIN(" ",TRUE,
'Fiche formation'!$C$18,
_xlfn.SWITCH('Fiche formation'!$C$18,"DNO","2A","DE AUDIO","3A",
_xlfn.SWITCH('Fiche formation'!$C$15,"DEUST","2A","DSCG","2A","MASTER","2A","BUT","3A","DCG","3A","LG","3A","LP","3A","INGE","3A",""))
)</f>
        <v>M CHPS 2A</v>
      </c>
    </row>
    <row r="691" spans="1:8" x14ac:dyDescent="0.3">
      <c r="A691" s="1">
        <f t="shared" si="43"/>
        <v>46579</v>
      </c>
      <c r="B691" t="str">
        <f t="shared" si="40"/>
        <v/>
      </c>
      <c r="C691" t="str">
        <f t="shared" si="41"/>
        <v/>
      </c>
      <c r="D691" s="12" t="str" cm="1">
        <f t="array" ref="D691">_xlfn.LET(
    _xlpm.d, A691,
    _xlpm.debut, DATE(2026,8,1),
    _xlpm.m, DATEDIF(_xlpm.debut, _xlpm.d, "m"),
    _xlpm.col, 1 + _xlpm.m*3,
    _xlpm.dates, INDEX('Calendrier 2026-2027'!$C$13:$BC$43,,_xlpm.col),
    _xlpm.titres, INDEX('Calendrier 2026-2027'!$D$13:$BD$43,,_xlpm.col),
    _xlpm.r, _xlfn.XLOOKUP(_xlpm.d, _xlpm.dates, _xlpm.titres),
    IF(_xlpm.r=0,"",_xlpm.r)
)</f>
        <v/>
      </c>
      <c r="E691" t="str">
        <f t="shared" si="42"/>
        <v/>
      </c>
      <c r="F691" t="str">
        <f>_xlfn.XLOOKUP('Fiche formation'!$C$8,SitesFormations[Site de formation principal],SitesFormations[Mail pour assiduité],"")</f>
        <v>cfa-ensuplr-upvd@umontpellier.fr</v>
      </c>
      <c r="G691" t="s">
        <v>140</v>
      </c>
      <c r="H691" t="str">
        <f>_xlfn.TEXTJOIN(" ",TRUE,
'Fiche formation'!$C$18,
_xlfn.SWITCH('Fiche formation'!$C$18,"DNO","2A","DE AUDIO","3A",
_xlfn.SWITCH('Fiche formation'!$C$15,"DEUST","2A","DSCG","2A","MASTER","2A","BUT","3A","DCG","3A","LG","3A","LP","3A","INGE","3A",""))
)</f>
        <v>M CHPS 2A</v>
      </c>
    </row>
    <row r="692" spans="1:8" x14ac:dyDescent="0.3">
      <c r="A692" s="1">
        <f t="shared" si="43"/>
        <v>46580</v>
      </c>
      <c r="B692" t="str">
        <f t="shared" si="40"/>
        <v>08:00</v>
      </c>
      <c r="C692" t="str">
        <f t="shared" si="41"/>
        <v>12:00</v>
      </c>
      <c r="D692" s="12" t="str" cm="1">
        <f t="array" ref="D692">_xlfn.LET(
    _xlpm.d, A692,
    _xlpm.debut, DATE(2026,8,1),
    _xlpm.m, DATEDIF(_xlpm.debut, _xlpm.d, "m"),
    _xlpm.col, 1 + _xlpm.m*3,
    _xlpm.dates, INDEX('Calendrier 2026-2027'!$C$13:$BC$43,,_xlpm.col),
    _xlpm.titres, INDEX('Calendrier 2026-2027'!$D$13:$BD$43,,_xlpm.col),
    _xlpm.r, _xlfn.XLOOKUP(_xlpm.d, _xlpm.dates, _xlpm.titres),
    IF(_xlpm.r=0,"",_xlpm.r)
)</f>
        <v>Entreprise</v>
      </c>
      <c r="E692">
        <f t="shared" si="42"/>
        <v>0</v>
      </c>
      <c r="F692" t="str">
        <f>_xlfn.XLOOKUP('Fiche formation'!$C$8,SitesFormations[Site de formation principal],SitesFormations[Mail pour assiduité],"")</f>
        <v>cfa-ensuplr-upvd@umontpellier.fr</v>
      </c>
      <c r="G692" t="s">
        <v>140</v>
      </c>
      <c r="H692" t="str">
        <f>_xlfn.TEXTJOIN(" ",TRUE,
'Fiche formation'!$C$18,
_xlfn.SWITCH('Fiche formation'!$C$18,"DNO","2A","DE AUDIO","3A",
_xlfn.SWITCH('Fiche formation'!$C$15,"DEUST","2A","DSCG","2A","MASTER","2A","BUT","3A","DCG","3A","LG","3A","LP","3A","INGE","3A",""))
)</f>
        <v>M CHPS 2A</v>
      </c>
    </row>
    <row r="693" spans="1:8" x14ac:dyDescent="0.3">
      <c r="A693" s="1">
        <f t="shared" si="43"/>
        <v>46580</v>
      </c>
      <c r="B693" t="str">
        <f t="shared" si="40"/>
        <v>14:00</v>
      </c>
      <c r="C693" t="str">
        <f t="shared" si="41"/>
        <v>17:00</v>
      </c>
      <c r="D693" s="12" t="str" cm="1">
        <f t="array" ref="D693">_xlfn.LET(
    _xlpm.d, A693,
    _xlpm.debut, DATE(2026,8,1),
    _xlpm.m, DATEDIF(_xlpm.debut, _xlpm.d, "m"),
    _xlpm.col, 1 + _xlpm.m*3,
    _xlpm.dates, INDEX('Calendrier 2026-2027'!$C$13:$BC$43,,_xlpm.col),
    _xlpm.titres, INDEX('Calendrier 2026-2027'!$D$13:$BD$43,,_xlpm.col),
    _xlpm.r, _xlfn.XLOOKUP(_xlpm.d, _xlpm.dates, _xlpm.titres),
    IF(_xlpm.r=0,"",_xlpm.r)
)</f>
        <v>Entreprise</v>
      </c>
      <c r="E693">
        <f t="shared" si="42"/>
        <v>0</v>
      </c>
      <c r="F693" t="str">
        <f>_xlfn.XLOOKUP('Fiche formation'!$C$8,SitesFormations[Site de formation principal],SitesFormations[Mail pour assiduité],"")</f>
        <v>cfa-ensuplr-upvd@umontpellier.fr</v>
      </c>
      <c r="G693" t="s">
        <v>140</v>
      </c>
      <c r="H693" t="str">
        <f>_xlfn.TEXTJOIN(" ",TRUE,
'Fiche formation'!$C$18,
_xlfn.SWITCH('Fiche formation'!$C$18,"DNO","2A","DE AUDIO","3A",
_xlfn.SWITCH('Fiche formation'!$C$15,"DEUST","2A","DSCG","2A","MASTER","2A","BUT","3A","DCG","3A","LG","3A","LP","3A","INGE","3A",""))
)</f>
        <v>M CHPS 2A</v>
      </c>
    </row>
    <row r="694" spans="1:8" x14ac:dyDescent="0.3">
      <c r="A694" s="1">
        <f t="shared" si="43"/>
        <v>46581</v>
      </c>
      <c r="B694" t="str">
        <f t="shared" si="40"/>
        <v>08:00</v>
      </c>
      <c r="C694" t="str">
        <f t="shared" si="41"/>
        <v>12:00</v>
      </c>
      <c r="D694" s="12" t="str" cm="1">
        <f t="array" ref="D694">_xlfn.LET(
    _xlpm.d, A694,
    _xlpm.debut, DATE(2026,8,1),
    _xlpm.m, DATEDIF(_xlpm.debut, _xlpm.d, "m"),
    _xlpm.col, 1 + _xlpm.m*3,
    _xlpm.dates, INDEX('Calendrier 2026-2027'!$C$13:$BC$43,,_xlpm.col),
    _xlpm.titres, INDEX('Calendrier 2026-2027'!$D$13:$BD$43,,_xlpm.col),
    _xlpm.r, _xlfn.XLOOKUP(_xlpm.d, _xlpm.dates, _xlpm.titres),
    IF(_xlpm.r=0,"",_xlpm.r)
)</f>
        <v>Entreprise</v>
      </c>
      <c r="E694">
        <f t="shared" si="42"/>
        <v>0</v>
      </c>
      <c r="F694" t="str">
        <f>_xlfn.XLOOKUP('Fiche formation'!$C$8,SitesFormations[Site de formation principal],SitesFormations[Mail pour assiduité],"")</f>
        <v>cfa-ensuplr-upvd@umontpellier.fr</v>
      </c>
      <c r="G694" t="s">
        <v>140</v>
      </c>
      <c r="H694" t="str">
        <f>_xlfn.TEXTJOIN(" ",TRUE,
'Fiche formation'!$C$18,
_xlfn.SWITCH('Fiche formation'!$C$18,"DNO","2A","DE AUDIO","3A",
_xlfn.SWITCH('Fiche formation'!$C$15,"DEUST","2A","DSCG","2A","MASTER","2A","BUT","3A","DCG","3A","LG","3A","LP","3A","INGE","3A",""))
)</f>
        <v>M CHPS 2A</v>
      </c>
    </row>
    <row r="695" spans="1:8" x14ac:dyDescent="0.3">
      <c r="A695" s="1">
        <f t="shared" si="43"/>
        <v>46581</v>
      </c>
      <c r="B695" t="str">
        <f t="shared" si="40"/>
        <v>14:00</v>
      </c>
      <c r="C695" t="str">
        <f t="shared" si="41"/>
        <v>17:00</v>
      </c>
      <c r="D695" s="12" t="str" cm="1">
        <f t="array" ref="D695">_xlfn.LET(
    _xlpm.d, A695,
    _xlpm.debut, DATE(2026,8,1),
    _xlpm.m, DATEDIF(_xlpm.debut, _xlpm.d, "m"),
    _xlpm.col, 1 + _xlpm.m*3,
    _xlpm.dates, INDEX('Calendrier 2026-2027'!$C$13:$BC$43,,_xlpm.col),
    _xlpm.titres, INDEX('Calendrier 2026-2027'!$D$13:$BD$43,,_xlpm.col),
    _xlpm.r, _xlfn.XLOOKUP(_xlpm.d, _xlpm.dates, _xlpm.titres),
    IF(_xlpm.r=0,"",_xlpm.r)
)</f>
        <v>Entreprise</v>
      </c>
      <c r="E695">
        <f t="shared" si="42"/>
        <v>0</v>
      </c>
      <c r="F695" t="str">
        <f>_xlfn.XLOOKUP('Fiche formation'!$C$8,SitesFormations[Site de formation principal],SitesFormations[Mail pour assiduité],"")</f>
        <v>cfa-ensuplr-upvd@umontpellier.fr</v>
      </c>
      <c r="G695" t="s">
        <v>140</v>
      </c>
      <c r="H695" t="str">
        <f>_xlfn.TEXTJOIN(" ",TRUE,
'Fiche formation'!$C$18,
_xlfn.SWITCH('Fiche formation'!$C$18,"DNO","2A","DE AUDIO","3A",
_xlfn.SWITCH('Fiche formation'!$C$15,"DEUST","2A","DSCG","2A","MASTER","2A","BUT","3A","DCG","3A","LG","3A","LP","3A","INGE","3A",""))
)</f>
        <v>M CHPS 2A</v>
      </c>
    </row>
    <row r="696" spans="1:8" x14ac:dyDescent="0.3">
      <c r="A696" s="1">
        <f t="shared" si="43"/>
        <v>46582</v>
      </c>
      <c r="B696" t="str">
        <f t="shared" si="40"/>
        <v/>
      </c>
      <c r="C696" t="str">
        <f t="shared" si="41"/>
        <v/>
      </c>
      <c r="D696" s="12" t="str" cm="1">
        <f t="array" ref="D696">_xlfn.LET(
    _xlpm.d, A696,
    _xlpm.debut, DATE(2026,8,1),
    _xlpm.m, DATEDIF(_xlpm.debut, _xlpm.d, "m"),
    _xlpm.col, 1 + _xlpm.m*3,
    _xlpm.dates, INDEX('Calendrier 2026-2027'!$C$13:$BC$43,,_xlpm.col),
    _xlpm.titres, INDEX('Calendrier 2026-2027'!$D$13:$BD$43,,_xlpm.col),
    _xlpm.r, _xlfn.XLOOKUP(_xlpm.d, _xlpm.dates, _xlpm.titres),
    IF(_xlpm.r=0,"",_xlpm.r)
)</f>
        <v/>
      </c>
      <c r="E696" t="str">
        <f t="shared" si="42"/>
        <v/>
      </c>
      <c r="F696" t="str">
        <f>_xlfn.XLOOKUP('Fiche formation'!$C$8,SitesFormations[Site de formation principal],SitesFormations[Mail pour assiduité],"")</f>
        <v>cfa-ensuplr-upvd@umontpellier.fr</v>
      </c>
      <c r="G696" t="s">
        <v>140</v>
      </c>
      <c r="H696" t="str">
        <f>_xlfn.TEXTJOIN(" ",TRUE,
'Fiche formation'!$C$18,
_xlfn.SWITCH('Fiche formation'!$C$18,"DNO","2A","DE AUDIO","3A",
_xlfn.SWITCH('Fiche formation'!$C$15,"DEUST","2A","DSCG","2A","MASTER","2A","BUT","3A","DCG","3A","LG","3A","LP","3A","INGE","3A",""))
)</f>
        <v>M CHPS 2A</v>
      </c>
    </row>
    <row r="697" spans="1:8" x14ac:dyDescent="0.3">
      <c r="A697" s="1">
        <f t="shared" si="43"/>
        <v>46582</v>
      </c>
      <c r="B697" t="str">
        <f t="shared" si="40"/>
        <v/>
      </c>
      <c r="C697" t="str">
        <f t="shared" si="41"/>
        <v/>
      </c>
      <c r="D697" s="12" t="str" cm="1">
        <f t="array" ref="D697">_xlfn.LET(
    _xlpm.d, A697,
    _xlpm.debut, DATE(2026,8,1),
    _xlpm.m, DATEDIF(_xlpm.debut, _xlpm.d, "m"),
    _xlpm.col, 1 + _xlpm.m*3,
    _xlpm.dates, INDEX('Calendrier 2026-2027'!$C$13:$BC$43,,_xlpm.col),
    _xlpm.titres, INDEX('Calendrier 2026-2027'!$D$13:$BD$43,,_xlpm.col),
    _xlpm.r, _xlfn.XLOOKUP(_xlpm.d, _xlpm.dates, _xlpm.titres),
    IF(_xlpm.r=0,"",_xlpm.r)
)</f>
        <v/>
      </c>
      <c r="E697" t="str">
        <f t="shared" si="42"/>
        <v/>
      </c>
      <c r="F697" t="str">
        <f>_xlfn.XLOOKUP('Fiche formation'!$C$8,SitesFormations[Site de formation principal],SitesFormations[Mail pour assiduité],"")</f>
        <v>cfa-ensuplr-upvd@umontpellier.fr</v>
      </c>
      <c r="G697" t="s">
        <v>140</v>
      </c>
      <c r="H697" t="str">
        <f>_xlfn.TEXTJOIN(" ",TRUE,
'Fiche formation'!$C$18,
_xlfn.SWITCH('Fiche formation'!$C$18,"DNO","2A","DE AUDIO","3A",
_xlfn.SWITCH('Fiche formation'!$C$15,"DEUST","2A","DSCG","2A","MASTER","2A","BUT","3A","DCG","3A","LG","3A","LP","3A","INGE","3A",""))
)</f>
        <v>M CHPS 2A</v>
      </c>
    </row>
    <row r="698" spans="1:8" x14ac:dyDescent="0.3">
      <c r="A698" s="1">
        <f t="shared" si="43"/>
        <v>46583</v>
      </c>
      <c r="B698" t="str">
        <f t="shared" si="40"/>
        <v>08:00</v>
      </c>
      <c r="C698" t="str">
        <f t="shared" si="41"/>
        <v>12:00</v>
      </c>
      <c r="D698" s="12" t="str" cm="1">
        <f t="array" ref="D698">_xlfn.LET(
    _xlpm.d, A698,
    _xlpm.debut, DATE(2026,8,1),
    _xlpm.m, DATEDIF(_xlpm.debut, _xlpm.d, "m"),
    _xlpm.col, 1 + _xlpm.m*3,
    _xlpm.dates, INDEX('Calendrier 2026-2027'!$C$13:$BC$43,,_xlpm.col),
    _xlpm.titres, INDEX('Calendrier 2026-2027'!$D$13:$BD$43,,_xlpm.col),
    _xlpm.r, _xlfn.XLOOKUP(_xlpm.d, _xlpm.dates, _xlpm.titres),
    IF(_xlpm.r=0,"",_xlpm.r)
)</f>
        <v>Entreprise</v>
      </c>
      <c r="E698">
        <f t="shared" si="42"/>
        <v>0</v>
      </c>
      <c r="F698" t="str">
        <f>_xlfn.XLOOKUP('Fiche formation'!$C$8,SitesFormations[Site de formation principal],SitesFormations[Mail pour assiduité],"")</f>
        <v>cfa-ensuplr-upvd@umontpellier.fr</v>
      </c>
      <c r="G698" t="s">
        <v>140</v>
      </c>
      <c r="H698" t="str">
        <f>_xlfn.TEXTJOIN(" ",TRUE,
'Fiche formation'!$C$18,
_xlfn.SWITCH('Fiche formation'!$C$18,"DNO","2A","DE AUDIO","3A",
_xlfn.SWITCH('Fiche formation'!$C$15,"DEUST","2A","DSCG","2A","MASTER","2A","BUT","3A","DCG","3A","LG","3A","LP","3A","INGE","3A",""))
)</f>
        <v>M CHPS 2A</v>
      </c>
    </row>
    <row r="699" spans="1:8" x14ac:dyDescent="0.3">
      <c r="A699" s="1">
        <f t="shared" si="43"/>
        <v>46583</v>
      </c>
      <c r="B699" t="str">
        <f t="shared" si="40"/>
        <v>14:00</v>
      </c>
      <c r="C699" t="str">
        <f t="shared" si="41"/>
        <v>17:00</v>
      </c>
      <c r="D699" s="12" t="str" cm="1">
        <f t="array" ref="D699">_xlfn.LET(
    _xlpm.d, A699,
    _xlpm.debut, DATE(2026,8,1),
    _xlpm.m, DATEDIF(_xlpm.debut, _xlpm.d, "m"),
    _xlpm.col, 1 + _xlpm.m*3,
    _xlpm.dates, INDEX('Calendrier 2026-2027'!$C$13:$BC$43,,_xlpm.col),
    _xlpm.titres, INDEX('Calendrier 2026-2027'!$D$13:$BD$43,,_xlpm.col),
    _xlpm.r, _xlfn.XLOOKUP(_xlpm.d, _xlpm.dates, _xlpm.titres),
    IF(_xlpm.r=0,"",_xlpm.r)
)</f>
        <v>Entreprise</v>
      </c>
      <c r="E699">
        <f t="shared" si="42"/>
        <v>0</v>
      </c>
      <c r="F699" t="str">
        <f>_xlfn.XLOOKUP('Fiche formation'!$C$8,SitesFormations[Site de formation principal],SitesFormations[Mail pour assiduité],"")</f>
        <v>cfa-ensuplr-upvd@umontpellier.fr</v>
      </c>
      <c r="G699" t="s">
        <v>140</v>
      </c>
      <c r="H699" t="str">
        <f>_xlfn.TEXTJOIN(" ",TRUE,
'Fiche formation'!$C$18,
_xlfn.SWITCH('Fiche formation'!$C$18,"DNO","2A","DE AUDIO","3A",
_xlfn.SWITCH('Fiche formation'!$C$15,"DEUST","2A","DSCG","2A","MASTER","2A","BUT","3A","DCG","3A","LG","3A","LP","3A","INGE","3A",""))
)</f>
        <v>M CHPS 2A</v>
      </c>
    </row>
    <row r="700" spans="1:8" x14ac:dyDescent="0.3">
      <c r="A700" s="1">
        <f t="shared" si="43"/>
        <v>46584</v>
      </c>
      <c r="B700" t="str">
        <f t="shared" si="40"/>
        <v>08:00</v>
      </c>
      <c r="C700" t="str">
        <f t="shared" si="41"/>
        <v>12:00</v>
      </c>
      <c r="D700" s="12" t="str" cm="1">
        <f t="array" ref="D700">_xlfn.LET(
    _xlpm.d, A700,
    _xlpm.debut, DATE(2026,8,1),
    _xlpm.m, DATEDIF(_xlpm.debut, _xlpm.d, "m"),
    _xlpm.col, 1 + _xlpm.m*3,
    _xlpm.dates, INDEX('Calendrier 2026-2027'!$C$13:$BC$43,,_xlpm.col),
    _xlpm.titres, INDEX('Calendrier 2026-2027'!$D$13:$BD$43,,_xlpm.col),
    _xlpm.r, _xlfn.XLOOKUP(_xlpm.d, _xlpm.dates, _xlpm.titres),
    IF(_xlpm.r=0,"",_xlpm.r)
)</f>
        <v>Entreprise</v>
      </c>
      <c r="E700">
        <f t="shared" si="42"/>
        <v>0</v>
      </c>
      <c r="F700" t="str">
        <f>_xlfn.XLOOKUP('Fiche formation'!$C$8,SitesFormations[Site de formation principal],SitesFormations[Mail pour assiduité],"")</f>
        <v>cfa-ensuplr-upvd@umontpellier.fr</v>
      </c>
      <c r="G700" t="s">
        <v>140</v>
      </c>
      <c r="H700" t="str">
        <f>_xlfn.TEXTJOIN(" ",TRUE,
'Fiche formation'!$C$18,
_xlfn.SWITCH('Fiche formation'!$C$18,"DNO","2A","DE AUDIO","3A",
_xlfn.SWITCH('Fiche formation'!$C$15,"DEUST","2A","DSCG","2A","MASTER","2A","BUT","3A","DCG","3A","LG","3A","LP","3A","INGE","3A",""))
)</f>
        <v>M CHPS 2A</v>
      </c>
    </row>
    <row r="701" spans="1:8" x14ac:dyDescent="0.3">
      <c r="A701" s="1">
        <f t="shared" si="43"/>
        <v>46584</v>
      </c>
      <c r="B701" t="str">
        <f t="shared" si="40"/>
        <v>14:00</v>
      </c>
      <c r="C701" t="str">
        <f t="shared" si="41"/>
        <v>17:00</v>
      </c>
      <c r="D701" s="12" t="str" cm="1">
        <f t="array" ref="D701">_xlfn.LET(
    _xlpm.d, A701,
    _xlpm.debut, DATE(2026,8,1),
    _xlpm.m, DATEDIF(_xlpm.debut, _xlpm.d, "m"),
    _xlpm.col, 1 + _xlpm.m*3,
    _xlpm.dates, INDEX('Calendrier 2026-2027'!$C$13:$BC$43,,_xlpm.col),
    _xlpm.titres, INDEX('Calendrier 2026-2027'!$D$13:$BD$43,,_xlpm.col),
    _xlpm.r, _xlfn.XLOOKUP(_xlpm.d, _xlpm.dates, _xlpm.titres),
    IF(_xlpm.r=0,"",_xlpm.r)
)</f>
        <v>Entreprise</v>
      </c>
      <c r="E701">
        <f t="shared" si="42"/>
        <v>0</v>
      </c>
      <c r="F701" t="str">
        <f>_xlfn.XLOOKUP('Fiche formation'!$C$8,SitesFormations[Site de formation principal],SitesFormations[Mail pour assiduité],"")</f>
        <v>cfa-ensuplr-upvd@umontpellier.fr</v>
      </c>
      <c r="G701" t="s">
        <v>140</v>
      </c>
      <c r="H701" t="str">
        <f>_xlfn.TEXTJOIN(" ",TRUE,
'Fiche formation'!$C$18,
_xlfn.SWITCH('Fiche formation'!$C$18,"DNO","2A","DE AUDIO","3A",
_xlfn.SWITCH('Fiche formation'!$C$15,"DEUST","2A","DSCG","2A","MASTER","2A","BUT","3A","DCG","3A","LG","3A","LP","3A","INGE","3A",""))
)</f>
        <v>M CHPS 2A</v>
      </c>
    </row>
    <row r="702" spans="1:8" x14ac:dyDescent="0.3">
      <c r="A702" s="1">
        <f t="shared" si="43"/>
        <v>46585</v>
      </c>
      <c r="B702" t="str">
        <f t="shared" si="40"/>
        <v/>
      </c>
      <c r="C702" t="str">
        <f t="shared" si="41"/>
        <v/>
      </c>
      <c r="D702" s="12" t="str" cm="1">
        <f t="array" ref="D702">_xlfn.LET(
    _xlpm.d, A702,
    _xlpm.debut, DATE(2026,8,1),
    _xlpm.m, DATEDIF(_xlpm.debut, _xlpm.d, "m"),
    _xlpm.col, 1 + _xlpm.m*3,
    _xlpm.dates, INDEX('Calendrier 2026-2027'!$C$13:$BC$43,,_xlpm.col),
    _xlpm.titres, INDEX('Calendrier 2026-2027'!$D$13:$BD$43,,_xlpm.col),
    _xlpm.r, _xlfn.XLOOKUP(_xlpm.d, _xlpm.dates, _xlpm.titres),
    IF(_xlpm.r=0,"",_xlpm.r)
)</f>
        <v/>
      </c>
      <c r="E702" t="str">
        <f t="shared" si="42"/>
        <v/>
      </c>
      <c r="F702" t="str">
        <f>_xlfn.XLOOKUP('Fiche formation'!$C$8,SitesFormations[Site de formation principal],SitesFormations[Mail pour assiduité],"")</f>
        <v>cfa-ensuplr-upvd@umontpellier.fr</v>
      </c>
      <c r="G702" t="s">
        <v>140</v>
      </c>
      <c r="H702" t="str">
        <f>_xlfn.TEXTJOIN(" ",TRUE,
'Fiche formation'!$C$18,
_xlfn.SWITCH('Fiche formation'!$C$18,"DNO","2A","DE AUDIO","3A",
_xlfn.SWITCH('Fiche formation'!$C$15,"DEUST","2A","DSCG","2A","MASTER","2A","BUT","3A","DCG","3A","LG","3A","LP","3A","INGE","3A",""))
)</f>
        <v>M CHPS 2A</v>
      </c>
    </row>
    <row r="703" spans="1:8" x14ac:dyDescent="0.3">
      <c r="A703" s="1">
        <f t="shared" si="43"/>
        <v>46585</v>
      </c>
      <c r="B703" t="str">
        <f t="shared" si="40"/>
        <v/>
      </c>
      <c r="C703" t="str">
        <f t="shared" si="41"/>
        <v/>
      </c>
      <c r="D703" s="12" t="str" cm="1">
        <f t="array" ref="D703">_xlfn.LET(
    _xlpm.d, A703,
    _xlpm.debut, DATE(2026,8,1),
    _xlpm.m, DATEDIF(_xlpm.debut, _xlpm.d, "m"),
    _xlpm.col, 1 + _xlpm.m*3,
    _xlpm.dates, INDEX('Calendrier 2026-2027'!$C$13:$BC$43,,_xlpm.col),
    _xlpm.titres, INDEX('Calendrier 2026-2027'!$D$13:$BD$43,,_xlpm.col),
    _xlpm.r, _xlfn.XLOOKUP(_xlpm.d, _xlpm.dates, _xlpm.titres),
    IF(_xlpm.r=0,"",_xlpm.r)
)</f>
        <v/>
      </c>
      <c r="E703" t="str">
        <f t="shared" si="42"/>
        <v/>
      </c>
      <c r="F703" t="str">
        <f>_xlfn.XLOOKUP('Fiche formation'!$C$8,SitesFormations[Site de formation principal],SitesFormations[Mail pour assiduité],"")</f>
        <v>cfa-ensuplr-upvd@umontpellier.fr</v>
      </c>
      <c r="G703" t="s">
        <v>140</v>
      </c>
      <c r="H703" t="str">
        <f>_xlfn.TEXTJOIN(" ",TRUE,
'Fiche formation'!$C$18,
_xlfn.SWITCH('Fiche formation'!$C$18,"DNO","2A","DE AUDIO","3A",
_xlfn.SWITCH('Fiche formation'!$C$15,"DEUST","2A","DSCG","2A","MASTER","2A","BUT","3A","DCG","3A","LG","3A","LP","3A","INGE","3A",""))
)</f>
        <v>M CHPS 2A</v>
      </c>
    </row>
    <row r="704" spans="1:8" x14ac:dyDescent="0.3">
      <c r="A704" s="1">
        <f t="shared" si="43"/>
        <v>46586</v>
      </c>
      <c r="B704" t="str">
        <f t="shared" si="40"/>
        <v/>
      </c>
      <c r="C704" t="str">
        <f t="shared" si="41"/>
        <v/>
      </c>
      <c r="D704" s="12" t="str" cm="1">
        <f t="array" ref="D704">_xlfn.LET(
    _xlpm.d, A704,
    _xlpm.debut, DATE(2026,8,1),
    _xlpm.m, DATEDIF(_xlpm.debut, _xlpm.d, "m"),
    _xlpm.col, 1 + _xlpm.m*3,
    _xlpm.dates, INDEX('Calendrier 2026-2027'!$C$13:$BC$43,,_xlpm.col),
    _xlpm.titres, INDEX('Calendrier 2026-2027'!$D$13:$BD$43,,_xlpm.col),
    _xlpm.r, _xlfn.XLOOKUP(_xlpm.d, _xlpm.dates, _xlpm.titres),
    IF(_xlpm.r=0,"",_xlpm.r)
)</f>
        <v/>
      </c>
      <c r="E704" t="str">
        <f t="shared" si="42"/>
        <v/>
      </c>
      <c r="F704" t="str">
        <f>_xlfn.XLOOKUP('Fiche formation'!$C$8,SitesFormations[Site de formation principal],SitesFormations[Mail pour assiduité],"")</f>
        <v>cfa-ensuplr-upvd@umontpellier.fr</v>
      </c>
      <c r="G704" t="s">
        <v>140</v>
      </c>
      <c r="H704" t="str">
        <f>_xlfn.TEXTJOIN(" ",TRUE,
'Fiche formation'!$C$18,
_xlfn.SWITCH('Fiche formation'!$C$18,"DNO","2A","DE AUDIO","3A",
_xlfn.SWITCH('Fiche formation'!$C$15,"DEUST","2A","DSCG","2A","MASTER","2A","BUT","3A","DCG","3A","LG","3A","LP","3A","INGE","3A",""))
)</f>
        <v>M CHPS 2A</v>
      </c>
    </row>
    <row r="705" spans="1:8" x14ac:dyDescent="0.3">
      <c r="A705" s="1">
        <f t="shared" si="43"/>
        <v>46586</v>
      </c>
      <c r="B705" t="str">
        <f t="shared" si="40"/>
        <v/>
      </c>
      <c r="C705" t="str">
        <f t="shared" si="41"/>
        <v/>
      </c>
      <c r="D705" s="12" t="str" cm="1">
        <f t="array" ref="D705">_xlfn.LET(
    _xlpm.d, A705,
    _xlpm.debut, DATE(2026,8,1),
    _xlpm.m, DATEDIF(_xlpm.debut, _xlpm.d, "m"),
    _xlpm.col, 1 + _xlpm.m*3,
    _xlpm.dates, INDEX('Calendrier 2026-2027'!$C$13:$BC$43,,_xlpm.col),
    _xlpm.titres, INDEX('Calendrier 2026-2027'!$D$13:$BD$43,,_xlpm.col),
    _xlpm.r, _xlfn.XLOOKUP(_xlpm.d, _xlpm.dates, _xlpm.titres),
    IF(_xlpm.r=0,"",_xlpm.r)
)</f>
        <v/>
      </c>
      <c r="E705" t="str">
        <f t="shared" si="42"/>
        <v/>
      </c>
      <c r="F705" t="str">
        <f>_xlfn.XLOOKUP('Fiche formation'!$C$8,SitesFormations[Site de formation principal],SitesFormations[Mail pour assiduité],"")</f>
        <v>cfa-ensuplr-upvd@umontpellier.fr</v>
      </c>
      <c r="G705" t="s">
        <v>140</v>
      </c>
      <c r="H705" t="str">
        <f>_xlfn.TEXTJOIN(" ",TRUE,
'Fiche formation'!$C$18,
_xlfn.SWITCH('Fiche formation'!$C$18,"DNO","2A","DE AUDIO","3A",
_xlfn.SWITCH('Fiche formation'!$C$15,"DEUST","2A","DSCG","2A","MASTER","2A","BUT","3A","DCG","3A","LG","3A","LP","3A","INGE","3A",""))
)</f>
        <v>M CHPS 2A</v>
      </c>
    </row>
    <row r="706" spans="1:8" x14ac:dyDescent="0.3">
      <c r="A706" s="1">
        <f t="shared" si="43"/>
        <v>46587</v>
      </c>
      <c r="B706" t="str">
        <f t="shared" si="40"/>
        <v>08:00</v>
      </c>
      <c r="C706" t="str">
        <f t="shared" si="41"/>
        <v>12:00</v>
      </c>
      <c r="D706" s="12" t="str" cm="1">
        <f t="array" ref="D706">_xlfn.LET(
    _xlpm.d, A706,
    _xlpm.debut, DATE(2026,8,1),
    _xlpm.m, DATEDIF(_xlpm.debut, _xlpm.d, "m"),
    _xlpm.col, 1 + _xlpm.m*3,
    _xlpm.dates, INDEX('Calendrier 2026-2027'!$C$13:$BC$43,,_xlpm.col),
    _xlpm.titres, INDEX('Calendrier 2026-2027'!$D$13:$BD$43,,_xlpm.col),
    _xlpm.r, _xlfn.XLOOKUP(_xlpm.d, _xlpm.dates, _xlpm.titres),
    IF(_xlpm.r=0,"",_xlpm.r)
)</f>
        <v>Entreprise</v>
      </c>
      <c r="E706">
        <f t="shared" si="42"/>
        <v>0</v>
      </c>
      <c r="F706" t="str">
        <f>_xlfn.XLOOKUP('Fiche formation'!$C$8,SitesFormations[Site de formation principal],SitesFormations[Mail pour assiduité],"")</f>
        <v>cfa-ensuplr-upvd@umontpellier.fr</v>
      </c>
      <c r="G706" t="s">
        <v>140</v>
      </c>
      <c r="H706" t="str">
        <f>_xlfn.TEXTJOIN(" ",TRUE,
'Fiche formation'!$C$18,
_xlfn.SWITCH('Fiche formation'!$C$18,"DNO","2A","DE AUDIO","3A",
_xlfn.SWITCH('Fiche formation'!$C$15,"DEUST","2A","DSCG","2A","MASTER","2A","BUT","3A","DCG","3A","LG","3A","LP","3A","INGE","3A",""))
)</f>
        <v>M CHPS 2A</v>
      </c>
    </row>
    <row r="707" spans="1:8" x14ac:dyDescent="0.3">
      <c r="A707" s="1">
        <f t="shared" si="43"/>
        <v>46587</v>
      </c>
      <c r="B707" t="str">
        <f t="shared" ref="B707:B770" si="44">IF(D707="","",IF($A707=$A706,"14:00","08:00"))</f>
        <v>14:00</v>
      </c>
      <c r="C707" t="str">
        <f t="shared" ref="C707:C770" si="45">IF(D707="","",IF($A707=$A706,"17:00","12:00"))</f>
        <v>17:00</v>
      </c>
      <c r="D707" s="12" t="str" cm="1">
        <f t="array" ref="D707">_xlfn.LET(
    _xlpm.d, A707,
    _xlpm.debut, DATE(2026,8,1),
    _xlpm.m, DATEDIF(_xlpm.debut, _xlpm.d, "m"),
    _xlpm.col, 1 + _xlpm.m*3,
    _xlpm.dates, INDEX('Calendrier 2026-2027'!$C$13:$BC$43,,_xlpm.col),
    _xlpm.titres, INDEX('Calendrier 2026-2027'!$D$13:$BD$43,,_xlpm.col),
    _xlpm.r, _xlfn.XLOOKUP(_xlpm.d, _xlpm.dates, _xlpm.titres),
    IF(_xlpm.r=0,"",_xlpm.r)
)</f>
        <v>Entreprise</v>
      </c>
      <c r="E707">
        <f t="shared" ref="E707:E770" si="46">IF(D707="","",IF(OR(D707="Entreprise",D707="Révisions (Etp)"),0,1))</f>
        <v>0</v>
      </c>
      <c r="F707" t="str">
        <f>_xlfn.XLOOKUP('Fiche formation'!$C$8,SitesFormations[Site de formation principal],SitesFormations[Mail pour assiduité],"")</f>
        <v>cfa-ensuplr-upvd@umontpellier.fr</v>
      </c>
      <c r="G707" t="s">
        <v>140</v>
      </c>
      <c r="H707" t="str">
        <f>_xlfn.TEXTJOIN(" ",TRUE,
'Fiche formation'!$C$18,
_xlfn.SWITCH('Fiche formation'!$C$18,"DNO","2A","DE AUDIO","3A",
_xlfn.SWITCH('Fiche formation'!$C$15,"DEUST","2A","DSCG","2A","MASTER","2A","BUT","3A","DCG","3A","LG","3A","LP","3A","INGE","3A",""))
)</f>
        <v>M CHPS 2A</v>
      </c>
    </row>
    <row r="708" spans="1:8" x14ac:dyDescent="0.3">
      <c r="A708" s="1">
        <f t="shared" ref="A708:A771" si="47">IF(A707=A706,A707+1,A707)</f>
        <v>46588</v>
      </c>
      <c r="B708" t="str">
        <f t="shared" si="44"/>
        <v>08:00</v>
      </c>
      <c r="C708" t="str">
        <f t="shared" si="45"/>
        <v>12:00</v>
      </c>
      <c r="D708" s="12" t="str" cm="1">
        <f t="array" ref="D708">_xlfn.LET(
    _xlpm.d, A708,
    _xlpm.debut, DATE(2026,8,1),
    _xlpm.m, DATEDIF(_xlpm.debut, _xlpm.d, "m"),
    _xlpm.col, 1 + _xlpm.m*3,
    _xlpm.dates, INDEX('Calendrier 2026-2027'!$C$13:$BC$43,,_xlpm.col),
    _xlpm.titres, INDEX('Calendrier 2026-2027'!$D$13:$BD$43,,_xlpm.col),
    _xlpm.r, _xlfn.XLOOKUP(_xlpm.d, _xlpm.dates, _xlpm.titres),
    IF(_xlpm.r=0,"",_xlpm.r)
)</f>
        <v>Entreprise</v>
      </c>
      <c r="E708">
        <f t="shared" si="46"/>
        <v>0</v>
      </c>
      <c r="F708" t="str">
        <f>_xlfn.XLOOKUP('Fiche formation'!$C$8,SitesFormations[Site de formation principal],SitesFormations[Mail pour assiduité],"")</f>
        <v>cfa-ensuplr-upvd@umontpellier.fr</v>
      </c>
      <c r="G708" t="s">
        <v>140</v>
      </c>
      <c r="H708" t="str">
        <f>_xlfn.TEXTJOIN(" ",TRUE,
'Fiche formation'!$C$18,
_xlfn.SWITCH('Fiche formation'!$C$18,"DNO","2A","DE AUDIO","3A",
_xlfn.SWITCH('Fiche formation'!$C$15,"DEUST","2A","DSCG","2A","MASTER","2A","BUT","3A","DCG","3A","LG","3A","LP","3A","INGE","3A",""))
)</f>
        <v>M CHPS 2A</v>
      </c>
    </row>
    <row r="709" spans="1:8" x14ac:dyDescent="0.3">
      <c r="A709" s="1">
        <f t="shared" si="47"/>
        <v>46588</v>
      </c>
      <c r="B709" t="str">
        <f t="shared" si="44"/>
        <v>14:00</v>
      </c>
      <c r="C709" t="str">
        <f t="shared" si="45"/>
        <v>17:00</v>
      </c>
      <c r="D709" s="12" t="str" cm="1">
        <f t="array" ref="D709">_xlfn.LET(
    _xlpm.d, A709,
    _xlpm.debut, DATE(2026,8,1),
    _xlpm.m, DATEDIF(_xlpm.debut, _xlpm.d, "m"),
    _xlpm.col, 1 + _xlpm.m*3,
    _xlpm.dates, INDEX('Calendrier 2026-2027'!$C$13:$BC$43,,_xlpm.col),
    _xlpm.titres, INDEX('Calendrier 2026-2027'!$D$13:$BD$43,,_xlpm.col),
    _xlpm.r, _xlfn.XLOOKUP(_xlpm.d, _xlpm.dates, _xlpm.titres),
    IF(_xlpm.r=0,"",_xlpm.r)
)</f>
        <v>Entreprise</v>
      </c>
      <c r="E709">
        <f t="shared" si="46"/>
        <v>0</v>
      </c>
      <c r="F709" t="str">
        <f>_xlfn.XLOOKUP('Fiche formation'!$C$8,SitesFormations[Site de formation principal],SitesFormations[Mail pour assiduité],"")</f>
        <v>cfa-ensuplr-upvd@umontpellier.fr</v>
      </c>
      <c r="G709" t="s">
        <v>140</v>
      </c>
      <c r="H709" t="str">
        <f>_xlfn.TEXTJOIN(" ",TRUE,
'Fiche formation'!$C$18,
_xlfn.SWITCH('Fiche formation'!$C$18,"DNO","2A","DE AUDIO","3A",
_xlfn.SWITCH('Fiche formation'!$C$15,"DEUST","2A","DSCG","2A","MASTER","2A","BUT","3A","DCG","3A","LG","3A","LP","3A","INGE","3A",""))
)</f>
        <v>M CHPS 2A</v>
      </c>
    </row>
    <row r="710" spans="1:8" x14ac:dyDescent="0.3">
      <c r="A710" s="1">
        <f t="shared" si="47"/>
        <v>46589</v>
      </c>
      <c r="B710" t="str">
        <f t="shared" si="44"/>
        <v>08:00</v>
      </c>
      <c r="C710" t="str">
        <f t="shared" si="45"/>
        <v>12:00</v>
      </c>
      <c r="D710" s="12" t="str" cm="1">
        <f t="array" ref="D710">_xlfn.LET(
    _xlpm.d, A710,
    _xlpm.debut, DATE(2026,8,1),
    _xlpm.m, DATEDIF(_xlpm.debut, _xlpm.d, "m"),
    _xlpm.col, 1 + _xlpm.m*3,
    _xlpm.dates, INDEX('Calendrier 2026-2027'!$C$13:$BC$43,,_xlpm.col),
    _xlpm.titres, INDEX('Calendrier 2026-2027'!$D$13:$BD$43,,_xlpm.col),
    _xlpm.r, _xlfn.XLOOKUP(_xlpm.d, _xlpm.dates, _xlpm.titres),
    IF(_xlpm.r=0,"",_xlpm.r)
)</f>
        <v>Entreprise</v>
      </c>
      <c r="E710">
        <f t="shared" si="46"/>
        <v>0</v>
      </c>
      <c r="F710" t="str">
        <f>_xlfn.XLOOKUP('Fiche formation'!$C$8,SitesFormations[Site de formation principal],SitesFormations[Mail pour assiduité],"")</f>
        <v>cfa-ensuplr-upvd@umontpellier.fr</v>
      </c>
      <c r="G710" t="s">
        <v>140</v>
      </c>
      <c r="H710" t="str">
        <f>_xlfn.TEXTJOIN(" ",TRUE,
'Fiche formation'!$C$18,
_xlfn.SWITCH('Fiche formation'!$C$18,"DNO","2A","DE AUDIO","3A",
_xlfn.SWITCH('Fiche formation'!$C$15,"DEUST","2A","DSCG","2A","MASTER","2A","BUT","3A","DCG","3A","LG","3A","LP","3A","INGE","3A",""))
)</f>
        <v>M CHPS 2A</v>
      </c>
    </row>
    <row r="711" spans="1:8" x14ac:dyDescent="0.3">
      <c r="A711" s="1">
        <f t="shared" si="47"/>
        <v>46589</v>
      </c>
      <c r="B711" t="str">
        <f t="shared" si="44"/>
        <v>14:00</v>
      </c>
      <c r="C711" t="str">
        <f t="shared" si="45"/>
        <v>17:00</v>
      </c>
      <c r="D711" s="12" t="str" cm="1">
        <f t="array" ref="D711">_xlfn.LET(
    _xlpm.d, A711,
    _xlpm.debut, DATE(2026,8,1),
    _xlpm.m, DATEDIF(_xlpm.debut, _xlpm.d, "m"),
    _xlpm.col, 1 + _xlpm.m*3,
    _xlpm.dates, INDEX('Calendrier 2026-2027'!$C$13:$BC$43,,_xlpm.col),
    _xlpm.titres, INDEX('Calendrier 2026-2027'!$D$13:$BD$43,,_xlpm.col),
    _xlpm.r, _xlfn.XLOOKUP(_xlpm.d, _xlpm.dates, _xlpm.titres),
    IF(_xlpm.r=0,"",_xlpm.r)
)</f>
        <v>Entreprise</v>
      </c>
      <c r="E711">
        <f t="shared" si="46"/>
        <v>0</v>
      </c>
      <c r="F711" t="str">
        <f>_xlfn.XLOOKUP('Fiche formation'!$C$8,SitesFormations[Site de formation principal],SitesFormations[Mail pour assiduité],"")</f>
        <v>cfa-ensuplr-upvd@umontpellier.fr</v>
      </c>
      <c r="G711" t="s">
        <v>140</v>
      </c>
      <c r="H711" t="str">
        <f>_xlfn.TEXTJOIN(" ",TRUE,
'Fiche formation'!$C$18,
_xlfn.SWITCH('Fiche formation'!$C$18,"DNO","2A","DE AUDIO","3A",
_xlfn.SWITCH('Fiche formation'!$C$15,"DEUST","2A","DSCG","2A","MASTER","2A","BUT","3A","DCG","3A","LG","3A","LP","3A","INGE","3A",""))
)</f>
        <v>M CHPS 2A</v>
      </c>
    </row>
    <row r="712" spans="1:8" x14ac:dyDescent="0.3">
      <c r="A712" s="1">
        <f t="shared" si="47"/>
        <v>46590</v>
      </c>
      <c r="B712" t="str">
        <f t="shared" si="44"/>
        <v>08:00</v>
      </c>
      <c r="C712" t="str">
        <f t="shared" si="45"/>
        <v>12:00</v>
      </c>
      <c r="D712" s="12" t="str" cm="1">
        <f t="array" ref="D712">_xlfn.LET(
    _xlpm.d, A712,
    _xlpm.debut, DATE(2026,8,1),
    _xlpm.m, DATEDIF(_xlpm.debut, _xlpm.d, "m"),
    _xlpm.col, 1 + _xlpm.m*3,
    _xlpm.dates, INDEX('Calendrier 2026-2027'!$C$13:$BC$43,,_xlpm.col),
    _xlpm.titres, INDEX('Calendrier 2026-2027'!$D$13:$BD$43,,_xlpm.col),
    _xlpm.r, _xlfn.XLOOKUP(_xlpm.d, _xlpm.dates, _xlpm.titres),
    IF(_xlpm.r=0,"",_xlpm.r)
)</f>
        <v>Entreprise</v>
      </c>
      <c r="E712">
        <f t="shared" si="46"/>
        <v>0</v>
      </c>
      <c r="F712" t="str">
        <f>_xlfn.XLOOKUP('Fiche formation'!$C$8,SitesFormations[Site de formation principal],SitesFormations[Mail pour assiduité],"")</f>
        <v>cfa-ensuplr-upvd@umontpellier.fr</v>
      </c>
      <c r="G712" t="s">
        <v>140</v>
      </c>
      <c r="H712" t="str">
        <f>_xlfn.TEXTJOIN(" ",TRUE,
'Fiche formation'!$C$18,
_xlfn.SWITCH('Fiche formation'!$C$18,"DNO","2A","DE AUDIO","3A",
_xlfn.SWITCH('Fiche formation'!$C$15,"DEUST","2A","DSCG","2A","MASTER","2A","BUT","3A","DCG","3A","LG","3A","LP","3A","INGE","3A",""))
)</f>
        <v>M CHPS 2A</v>
      </c>
    </row>
    <row r="713" spans="1:8" x14ac:dyDescent="0.3">
      <c r="A713" s="1">
        <f t="shared" si="47"/>
        <v>46590</v>
      </c>
      <c r="B713" t="str">
        <f t="shared" si="44"/>
        <v>14:00</v>
      </c>
      <c r="C713" t="str">
        <f t="shared" si="45"/>
        <v>17:00</v>
      </c>
      <c r="D713" s="12" t="str" cm="1">
        <f t="array" ref="D713">_xlfn.LET(
    _xlpm.d, A713,
    _xlpm.debut, DATE(2026,8,1),
    _xlpm.m, DATEDIF(_xlpm.debut, _xlpm.d, "m"),
    _xlpm.col, 1 + _xlpm.m*3,
    _xlpm.dates, INDEX('Calendrier 2026-2027'!$C$13:$BC$43,,_xlpm.col),
    _xlpm.titres, INDEX('Calendrier 2026-2027'!$D$13:$BD$43,,_xlpm.col),
    _xlpm.r, _xlfn.XLOOKUP(_xlpm.d, _xlpm.dates, _xlpm.titres),
    IF(_xlpm.r=0,"",_xlpm.r)
)</f>
        <v>Entreprise</v>
      </c>
      <c r="E713">
        <f t="shared" si="46"/>
        <v>0</v>
      </c>
      <c r="F713" t="str">
        <f>_xlfn.XLOOKUP('Fiche formation'!$C$8,SitesFormations[Site de formation principal],SitesFormations[Mail pour assiduité],"")</f>
        <v>cfa-ensuplr-upvd@umontpellier.fr</v>
      </c>
      <c r="G713" t="s">
        <v>140</v>
      </c>
      <c r="H713" t="str">
        <f>_xlfn.TEXTJOIN(" ",TRUE,
'Fiche formation'!$C$18,
_xlfn.SWITCH('Fiche formation'!$C$18,"DNO","2A","DE AUDIO","3A",
_xlfn.SWITCH('Fiche formation'!$C$15,"DEUST","2A","DSCG","2A","MASTER","2A","BUT","3A","DCG","3A","LG","3A","LP","3A","INGE","3A",""))
)</f>
        <v>M CHPS 2A</v>
      </c>
    </row>
    <row r="714" spans="1:8" x14ac:dyDescent="0.3">
      <c r="A714" s="1">
        <f t="shared" si="47"/>
        <v>46591</v>
      </c>
      <c r="B714" t="str">
        <f t="shared" si="44"/>
        <v>08:00</v>
      </c>
      <c r="C714" t="str">
        <f t="shared" si="45"/>
        <v>12:00</v>
      </c>
      <c r="D714" s="12" t="str" cm="1">
        <f t="array" ref="D714">_xlfn.LET(
    _xlpm.d, A714,
    _xlpm.debut, DATE(2026,8,1),
    _xlpm.m, DATEDIF(_xlpm.debut, _xlpm.d, "m"),
    _xlpm.col, 1 + _xlpm.m*3,
    _xlpm.dates, INDEX('Calendrier 2026-2027'!$C$13:$BC$43,,_xlpm.col),
    _xlpm.titres, INDEX('Calendrier 2026-2027'!$D$13:$BD$43,,_xlpm.col),
    _xlpm.r, _xlfn.XLOOKUP(_xlpm.d, _xlpm.dates, _xlpm.titres),
    IF(_xlpm.r=0,"",_xlpm.r)
)</f>
        <v>Entreprise</v>
      </c>
      <c r="E714">
        <f t="shared" si="46"/>
        <v>0</v>
      </c>
      <c r="F714" t="str">
        <f>_xlfn.XLOOKUP('Fiche formation'!$C$8,SitesFormations[Site de formation principal],SitesFormations[Mail pour assiduité],"")</f>
        <v>cfa-ensuplr-upvd@umontpellier.fr</v>
      </c>
      <c r="G714" t="s">
        <v>140</v>
      </c>
      <c r="H714" t="str">
        <f>_xlfn.TEXTJOIN(" ",TRUE,
'Fiche formation'!$C$18,
_xlfn.SWITCH('Fiche formation'!$C$18,"DNO","2A","DE AUDIO","3A",
_xlfn.SWITCH('Fiche formation'!$C$15,"DEUST","2A","DSCG","2A","MASTER","2A","BUT","3A","DCG","3A","LG","3A","LP","3A","INGE","3A",""))
)</f>
        <v>M CHPS 2A</v>
      </c>
    </row>
    <row r="715" spans="1:8" x14ac:dyDescent="0.3">
      <c r="A715" s="1">
        <f t="shared" si="47"/>
        <v>46591</v>
      </c>
      <c r="B715" t="str">
        <f t="shared" si="44"/>
        <v>14:00</v>
      </c>
      <c r="C715" t="str">
        <f t="shared" si="45"/>
        <v>17:00</v>
      </c>
      <c r="D715" s="12" t="str" cm="1">
        <f t="array" ref="D715">_xlfn.LET(
    _xlpm.d, A715,
    _xlpm.debut, DATE(2026,8,1),
    _xlpm.m, DATEDIF(_xlpm.debut, _xlpm.d, "m"),
    _xlpm.col, 1 + _xlpm.m*3,
    _xlpm.dates, INDEX('Calendrier 2026-2027'!$C$13:$BC$43,,_xlpm.col),
    _xlpm.titres, INDEX('Calendrier 2026-2027'!$D$13:$BD$43,,_xlpm.col),
    _xlpm.r, _xlfn.XLOOKUP(_xlpm.d, _xlpm.dates, _xlpm.titres),
    IF(_xlpm.r=0,"",_xlpm.r)
)</f>
        <v>Entreprise</v>
      </c>
      <c r="E715">
        <f t="shared" si="46"/>
        <v>0</v>
      </c>
      <c r="F715" t="str">
        <f>_xlfn.XLOOKUP('Fiche formation'!$C$8,SitesFormations[Site de formation principal],SitesFormations[Mail pour assiduité],"")</f>
        <v>cfa-ensuplr-upvd@umontpellier.fr</v>
      </c>
      <c r="G715" t="s">
        <v>140</v>
      </c>
      <c r="H715" t="str">
        <f>_xlfn.TEXTJOIN(" ",TRUE,
'Fiche formation'!$C$18,
_xlfn.SWITCH('Fiche formation'!$C$18,"DNO","2A","DE AUDIO","3A",
_xlfn.SWITCH('Fiche formation'!$C$15,"DEUST","2A","DSCG","2A","MASTER","2A","BUT","3A","DCG","3A","LG","3A","LP","3A","INGE","3A",""))
)</f>
        <v>M CHPS 2A</v>
      </c>
    </row>
    <row r="716" spans="1:8" x14ac:dyDescent="0.3">
      <c r="A716" s="1">
        <f t="shared" si="47"/>
        <v>46592</v>
      </c>
      <c r="B716" t="str">
        <f t="shared" si="44"/>
        <v/>
      </c>
      <c r="C716" t="str">
        <f t="shared" si="45"/>
        <v/>
      </c>
      <c r="D716" s="12" t="str" cm="1">
        <f t="array" ref="D716">_xlfn.LET(
    _xlpm.d, A716,
    _xlpm.debut, DATE(2026,8,1),
    _xlpm.m, DATEDIF(_xlpm.debut, _xlpm.d, "m"),
    _xlpm.col, 1 + _xlpm.m*3,
    _xlpm.dates, INDEX('Calendrier 2026-2027'!$C$13:$BC$43,,_xlpm.col),
    _xlpm.titres, INDEX('Calendrier 2026-2027'!$D$13:$BD$43,,_xlpm.col),
    _xlpm.r, _xlfn.XLOOKUP(_xlpm.d, _xlpm.dates, _xlpm.titres),
    IF(_xlpm.r=0,"",_xlpm.r)
)</f>
        <v/>
      </c>
      <c r="E716" t="str">
        <f t="shared" si="46"/>
        <v/>
      </c>
      <c r="F716" t="str">
        <f>_xlfn.XLOOKUP('Fiche formation'!$C$8,SitesFormations[Site de formation principal],SitesFormations[Mail pour assiduité],"")</f>
        <v>cfa-ensuplr-upvd@umontpellier.fr</v>
      </c>
      <c r="G716" t="s">
        <v>140</v>
      </c>
      <c r="H716" t="str">
        <f>_xlfn.TEXTJOIN(" ",TRUE,
'Fiche formation'!$C$18,
_xlfn.SWITCH('Fiche formation'!$C$18,"DNO","2A","DE AUDIO","3A",
_xlfn.SWITCH('Fiche formation'!$C$15,"DEUST","2A","DSCG","2A","MASTER","2A","BUT","3A","DCG","3A","LG","3A","LP","3A","INGE","3A",""))
)</f>
        <v>M CHPS 2A</v>
      </c>
    </row>
    <row r="717" spans="1:8" x14ac:dyDescent="0.3">
      <c r="A717" s="1">
        <f t="shared" si="47"/>
        <v>46592</v>
      </c>
      <c r="B717" t="str">
        <f t="shared" si="44"/>
        <v/>
      </c>
      <c r="C717" t="str">
        <f t="shared" si="45"/>
        <v/>
      </c>
      <c r="D717" s="12" t="str" cm="1">
        <f t="array" ref="D717">_xlfn.LET(
    _xlpm.d, A717,
    _xlpm.debut, DATE(2026,8,1),
    _xlpm.m, DATEDIF(_xlpm.debut, _xlpm.d, "m"),
    _xlpm.col, 1 + _xlpm.m*3,
    _xlpm.dates, INDEX('Calendrier 2026-2027'!$C$13:$BC$43,,_xlpm.col),
    _xlpm.titres, INDEX('Calendrier 2026-2027'!$D$13:$BD$43,,_xlpm.col),
    _xlpm.r, _xlfn.XLOOKUP(_xlpm.d, _xlpm.dates, _xlpm.titres),
    IF(_xlpm.r=0,"",_xlpm.r)
)</f>
        <v/>
      </c>
      <c r="E717" t="str">
        <f t="shared" si="46"/>
        <v/>
      </c>
      <c r="F717" t="str">
        <f>_xlfn.XLOOKUP('Fiche formation'!$C$8,SitesFormations[Site de formation principal],SitesFormations[Mail pour assiduité],"")</f>
        <v>cfa-ensuplr-upvd@umontpellier.fr</v>
      </c>
      <c r="G717" t="s">
        <v>140</v>
      </c>
      <c r="H717" t="str">
        <f>_xlfn.TEXTJOIN(" ",TRUE,
'Fiche formation'!$C$18,
_xlfn.SWITCH('Fiche formation'!$C$18,"DNO","2A","DE AUDIO","3A",
_xlfn.SWITCH('Fiche formation'!$C$15,"DEUST","2A","DSCG","2A","MASTER","2A","BUT","3A","DCG","3A","LG","3A","LP","3A","INGE","3A",""))
)</f>
        <v>M CHPS 2A</v>
      </c>
    </row>
    <row r="718" spans="1:8" x14ac:dyDescent="0.3">
      <c r="A718" s="1">
        <f t="shared" si="47"/>
        <v>46593</v>
      </c>
      <c r="B718" t="str">
        <f t="shared" si="44"/>
        <v/>
      </c>
      <c r="C718" t="str">
        <f t="shared" si="45"/>
        <v/>
      </c>
      <c r="D718" s="12" t="str" cm="1">
        <f t="array" ref="D718">_xlfn.LET(
    _xlpm.d, A718,
    _xlpm.debut, DATE(2026,8,1),
    _xlpm.m, DATEDIF(_xlpm.debut, _xlpm.d, "m"),
    _xlpm.col, 1 + _xlpm.m*3,
    _xlpm.dates, INDEX('Calendrier 2026-2027'!$C$13:$BC$43,,_xlpm.col),
    _xlpm.titres, INDEX('Calendrier 2026-2027'!$D$13:$BD$43,,_xlpm.col),
    _xlpm.r, _xlfn.XLOOKUP(_xlpm.d, _xlpm.dates, _xlpm.titres),
    IF(_xlpm.r=0,"",_xlpm.r)
)</f>
        <v/>
      </c>
      <c r="E718" t="str">
        <f t="shared" si="46"/>
        <v/>
      </c>
      <c r="F718" t="str">
        <f>_xlfn.XLOOKUP('Fiche formation'!$C$8,SitesFormations[Site de formation principal],SitesFormations[Mail pour assiduité],"")</f>
        <v>cfa-ensuplr-upvd@umontpellier.fr</v>
      </c>
      <c r="G718" t="s">
        <v>140</v>
      </c>
      <c r="H718" t="str">
        <f>_xlfn.TEXTJOIN(" ",TRUE,
'Fiche formation'!$C$18,
_xlfn.SWITCH('Fiche formation'!$C$18,"DNO","2A","DE AUDIO","3A",
_xlfn.SWITCH('Fiche formation'!$C$15,"DEUST","2A","DSCG","2A","MASTER","2A","BUT","3A","DCG","3A","LG","3A","LP","3A","INGE","3A",""))
)</f>
        <v>M CHPS 2A</v>
      </c>
    </row>
    <row r="719" spans="1:8" x14ac:dyDescent="0.3">
      <c r="A719" s="1">
        <f t="shared" si="47"/>
        <v>46593</v>
      </c>
      <c r="B719" t="str">
        <f t="shared" si="44"/>
        <v/>
      </c>
      <c r="C719" t="str">
        <f t="shared" si="45"/>
        <v/>
      </c>
      <c r="D719" s="12" t="str" cm="1">
        <f t="array" ref="D719">_xlfn.LET(
    _xlpm.d, A719,
    _xlpm.debut, DATE(2026,8,1),
    _xlpm.m, DATEDIF(_xlpm.debut, _xlpm.d, "m"),
    _xlpm.col, 1 + _xlpm.m*3,
    _xlpm.dates, INDEX('Calendrier 2026-2027'!$C$13:$BC$43,,_xlpm.col),
    _xlpm.titres, INDEX('Calendrier 2026-2027'!$D$13:$BD$43,,_xlpm.col),
    _xlpm.r, _xlfn.XLOOKUP(_xlpm.d, _xlpm.dates, _xlpm.titres),
    IF(_xlpm.r=0,"",_xlpm.r)
)</f>
        <v/>
      </c>
      <c r="E719" t="str">
        <f t="shared" si="46"/>
        <v/>
      </c>
      <c r="F719" t="str">
        <f>_xlfn.XLOOKUP('Fiche formation'!$C$8,SitesFormations[Site de formation principal],SitesFormations[Mail pour assiduité],"")</f>
        <v>cfa-ensuplr-upvd@umontpellier.fr</v>
      </c>
      <c r="G719" t="s">
        <v>140</v>
      </c>
      <c r="H719" t="str">
        <f>_xlfn.TEXTJOIN(" ",TRUE,
'Fiche formation'!$C$18,
_xlfn.SWITCH('Fiche formation'!$C$18,"DNO","2A","DE AUDIO","3A",
_xlfn.SWITCH('Fiche formation'!$C$15,"DEUST","2A","DSCG","2A","MASTER","2A","BUT","3A","DCG","3A","LG","3A","LP","3A","INGE","3A",""))
)</f>
        <v>M CHPS 2A</v>
      </c>
    </row>
    <row r="720" spans="1:8" x14ac:dyDescent="0.3">
      <c r="A720" s="1">
        <f t="shared" si="47"/>
        <v>46594</v>
      </c>
      <c r="B720" t="str">
        <f t="shared" si="44"/>
        <v>08:00</v>
      </c>
      <c r="C720" t="str">
        <f t="shared" si="45"/>
        <v>12:00</v>
      </c>
      <c r="D720" s="12" t="str" cm="1">
        <f t="array" ref="D720">_xlfn.LET(
    _xlpm.d, A720,
    _xlpm.debut, DATE(2026,8,1),
    _xlpm.m, DATEDIF(_xlpm.debut, _xlpm.d, "m"),
    _xlpm.col, 1 + _xlpm.m*3,
    _xlpm.dates, INDEX('Calendrier 2026-2027'!$C$13:$BC$43,,_xlpm.col),
    _xlpm.titres, INDEX('Calendrier 2026-2027'!$D$13:$BD$43,,_xlpm.col),
    _xlpm.r, _xlfn.XLOOKUP(_xlpm.d, _xlpm.dates, _xlpm.titres),
    IF(_xlpm.r=0,"",_xlpm.r)
)</f>
        <v>Entreprise</v>
      </c>
      <c r="E720">
        <f t="shared" si="46"/>
        <v>0</v>
      </c>
      <c r="F720" t="str">
        <f>_xlfn.XLOOKUP('Fiche formation'!$C$8,SitesFormations[Site de formation principal],SitesFormations[Mail pour assiduité],"")</f>
        <v>cfa-ensuplr-upvd@umontpellier.fr</v>
      </c>
      <c r="G720" t="s">
        <v>140</v>
      </c>
      <c r="H720" t="str">
        <f>_xlfn.TEXTJOIN(" ",TRUE,
'Fiche formation'!$C$18,
_xlfn.SWITCH('Fiche formation'!$C$18,"DNO","2A","DE AUDIO","3A",
_xlfn.SWITCH('Fiche formation'!$C$15,"DEUST","2A","DSCG","2A","MASTER","2A","BUT","3A","DCG","3A","LG","3A","LP","3A","INGE","3A",""))
)</f>
        <v>M CHPS 2A</v>
      </c>
    </row>
    <row r="721" spans="1:8" x14ac:dyDescent="0.3">
      <c r="A721" s="1">
        <f t="shared" si="47"/>
        <v>46594</v>
      </c>
      <c r="B721" t="str">
        <f t="shared" si="44"/>
        <v>14:00</v>
      </c>
      <c r="C721" t="str">
        <f t="shared" si="45"/>
        <v>17:00</v>
      </c>
      <c r="D721" s="12" t="str" cm="1">
        <f t="array" ref="D721">_xlfn.LET(
    _xlpm.d, A721,
    _xlpm.debut, DATE(2026,8,1),
    _xlpm.m, DATEDIF(_xlpm.debut, _xlpm.d, "m"),
    _xlpm.col, 1 + _xlpm.m*3,
    _xlpm.dates, INDEX('Calendrier 2026-2027'!$C$13:$BC$43,,_xlpm.col),
    _xlpm.titres, INDEX('Calendrier 2026-2027'!$D$13:$BD$43,,_xlpm.col),
    _xlpm.r, _xlfn.XLOOKUP(_xlpm.d, _xlpm.dates, _xlpm.titres),
    IF(_xlpm.r=0,"",_xlpm.r)
)</f>
        <v>Entreprise</v>
      </c>
      <c r="E721">
        <f t="shared" si="46"/>
        <v>0</v>
      </c>
      <c r="F721" t="str">
        <f>_xlfn.XLOOKUP('Fiche formation'!$C$8,SitesFormations[Site de formation principal],SitesFormations[Mail pour assiduité],"")</f>
        <v>cfa-ensuplr-upvd@umontpellier.fr</v>
      </c>
      <c r="G721" t="s">
        <v>140</v>
      </c>
      <c r="H721" t="str">
        <f>_xlfn.TEXTJOIN(" ",TRUE,
'Fiche formation'!$C$18,
_xlfn.SWITCH('Fiche formation'!$C$18,"DNO","2A","DE AUDIO","3A",
_xlfn.SWITCH('Fiche formation'!$C$15,"DEUST","2A","DSCG","2A","MASTER","2A","BUT","3A","DCG","3A","LG","3A","LP","3A","INGE","3A",""))
)</f>
        <v>M CHPS 2A</v>
      </c>
    </row>
    <row r="722" spans="1:8" x14ac:dyDescent="0.3">
      <c r="A722" s="1">
        <f t="shared" si="47"/>
        <v>46595</v>
      </c>
      <c r="B722" t="str">
        <f t="shared" si="44"/>
        <v>08:00</v>
      </c>
      <c r="C722" t="str">
        <f t="shared" si="45"/>
        <v>12:00</v>
      </c>
      <c r="D722" s="12" t="str" cm="1">
        <f t="array" ref="D722">_xlfn.LET(
    _xlpm.d, A722,
    _xlpm.debut, DATE(2026,8,1),
    _xlpm.m, DATEDIF(_xlpm.debut, _xlpm.d, "m"),
    _xlpm.col, 1 + _xlpm.m*3,
    _xlpm.dates, INDEX('Calendrier 2026-2027'!$C$13:$BC$43,,_xlpm.col),
    _xlpm.titres, INDEX('Calendrier 2026-2027'!$D$13:$BD$43,,_xlpm.col),
    _xlpm.r, _xlfn.XLOOKUP(_xlpm.d, _xlpm.dates, _xlpm.titres),
    IF(_xlpm.r=0,"",_xlpm.r)
)</f>
        <v>Entreprise</v>
      </c>
      <c r="E722">
        <f t="shared" si="46"/>
        <v>0</v>
      </c>
      <c r="F722" t="str">
        <f>_xlfn.XLOOKUP('Fiche formation'!$C$8,SitesFormations[Site de formation principal],SitesFormations[Mail pour assiduité],"")</f>
        <v>cfa-ensuplr-upvd@umontpellier.fr</v>
      </c>
      <c r="G722" t="s">
        <v>140</v>
      </c>
      <c r="H722" t="str">
        <f>_xlfn.TEXTJOIN(" ",TRUE,
'Fiche formation'!$C$18,
_xlfn.SWITCH('Fiche formation'!$C$18,"DNO","2A","DE AUDIO","3A",
_xlfn.SWITCH('Fiche formation'!$C$15,"DEUST","2A","DSCG","2A","MASTER","2A","BUT","3A","DCG","3A","LG","3A","LP","3A","INGE","3A",""))
)</f>
        <v>M CHPS 2A</v>
      </c>
    </row>
    <row r="723" spans="1:8" x14ac:dyDescent="0.3">
      <c r="A723" s="1">
        <f t="shared" si="47"/>
        <v>46595</v>
      </c>
      <c r="B723" t="str">
        <f t="shared" si="44"/>
        <v>14:00</v>
      </c>
      <c r="C723" t="str">
        <f t="shared" si="45"/>
        <v>17:00</v>
      </c>
      <c r="D723" s="12" t="str" cm="1">
        <f t="array" ref="D723">_xlfn.LET(
    _xlpm.d, A723,
    _xlpm.debut, DATE(2026,8,1),
    _xlpm.m, DATEDIF(_xlpm.debut, _xlpm.d, "m"),
    _xlpm.col, 1 + _xlpm.m*3,
    _xlpm.dates, INDEX('Calendrier 2026-2027'!$C$13:$BC$43,,_xlpm.col),
    _xlpm.titres, INDEX('Calendrier 2026-2027'!$D$13:$BD$43,,_xlpm.col),
    _xlpm.r, _xlfn.XLOOKUP(_xlpm.d, _xlpm.dates, _xlpm.titres),
    IF(_xlpm.r=0,"",_xlpm.r)
)</f>
        <v>Entreprise</v>
      </c>
      <c r="E723">
        <f t="shared" si="46"/>
        <v>0</v>
      </c>
      <c r="F723" t="str">
        <f>_xlfn.XLOOKUP('Fiche formation'!$C$8,SitesFormations[Site de formation principal],SitesFormations[Mail pour assiduité],"")</f>
        <v>cfa-ensuplr-upvd@umontpellier.fr</v>
      </c>
      <c r="G723" t="s">
        <v>140</v>
      </c>
      <c r="H723" t="str">
        <f>_xlfn.TEXTJOIN(" ",TRUE,
'Fiche formation'!$C$18,
_xlfn.SWITCH('Fiche formation'!$C$18,"DNO","2A","DE AUDIO","3A",
_xlfn.SWITCH('Fiche formation'!$C$15,"DEUST","2A","DSCG","2A","MASTER","2A","BUT","3A","DCG","3A","LG","3A","LP","3A","INGE","3A",""))
)</f>
        <v>M CHPS 2A</v>
      </c>
    </row>
    <row r="724" spans="1:8" x14ac:dyDescent="0.3">
      <c r="A724" s="1">
        <f t="shared" si="47"/>
        <v>46596</v>
      </c>
      <c r="B724" t="str">
        <f t="shared" si="44"/>
        <v>08:00</v>
      </c>
      <c r="C724" t="str">
        <f t="shared" si="45"/>
        <v>12:00</v>
      </c>
      <c r="D724" s="12" t="str" cm="1">
        <f t="array" ref="D724">_xlfn.LET(
    _xlpm.d, A724,
    _xlpm.debut, DATE(2026,8,1),
    _xlpm.m, DATEDIF(_xlpm.debut, _xlpm.d, "m"),
    _xlpm.col, 1 + _xlpm.m*3,
    _xlpm.dates, INDEX('Calendrier 2026-2027'!$C$13:$BC$43,,_xlpm.col),
    _xlpm.titres, INDEX('Calendrier 2026-2027'!$D$13:$BD$43,,_xlpm.col),
    _xlpm.r, _xlfn.XLOOKUP(_xlpm.d, _xlpm.dates, _xlpm.titres),
    IF(_xlpm.r=0,"",_xlpm.r)
)</f>
        <v>Entreprise</v>
      </c>
      <c r="E724">
        <f t="shared" si="46"/>
        <v>0</v>
      </c>
      <c r="F724" t="str">
        <f>_xlfn.XLOOKUP('Fiche formation'!$C$8,SitesFormations[Site de formation principal],SitesFormations[Mail pour assiduité],"")</f>
        <v>cfa-ensuplr-upvd@umontpellier.fr</v>
      </c>
      <c r="G724" t="s">
        <v>140</v>
      </c>
      <c r="H724" t="str">
        <f>_xlfn.TEXTJOIN(" ",TRUE,
'Fiche formation'!$C$18,
_xlfn.SWITCH('Fiche formation'!$C$18,"DNO","2A","DE AUDIO","3A",
_xlfn.SWITCH('Fiche formation'!$C$15,"DEUST","2A","DSCG","2A","MASTER","2A","BUT","3A","DCG","3A","LG","3A","LP","3A","INGE","3A",""))
)</f>
        <v>M CHPS 2A</v>
      </c>
    </row>
    <row r="725" spans="1:8" x14ac:dyDescent="0.3">
      <c r="A725" s="1">
        <f t="shared" si="47"/>
        <v>46596</v>
      </c>
      <c r="B725" t="str">
        <f t="shared" si="44"/>
        <v>14:00</v>
      </c>
      <c r="C725" t="str">
        <f t="shared" si="45"/>
        <v>17:00</v>
      </c>
      <c r="D725" s="12" t="str" cm="1">
        <f t="array" ref="D725">_xlfn.LET(
    _xlpm.d, A725,
    _xlpm.debut, DATE(2026,8,1),
    _xlpm.m, DATEDIF(_xlpm.debut, _xlpm.d, "m"),
    _xlpm.col, 1 + _xlpm.m*3,
    _xlpm.dates, INDEX('Calendrier 2026-2027'!$C$13:$BC$43,,_xlpm.col),
    _xlpm.titres, INDEX('Calendrier 2026-2027'!$D$13:$BD$43,,_xlpm.col),
    _xlpm.r, _xlfn.XLOOKUP(_xlpm.d, _xlpm.dates, _xlpm.titres),
    IF(_xlpm.r=0,"",_xlpm.r)
)</f>
        <v>Entreprise</v>
      </c>
      <c r="E725">
        <f t="shared" si="46"/>
        <v>0</v>
      </c>
      <c r="F725" t="str">
        <f>_xlfn.XLOOKUP('Fiche formation'!$C$8,SitesFormations[Site de formation principal],SitesFormations[Mail pour assiduité],"")</f>
        <v>cfa-ensuplr-upvd@umontpellier.fr</v>
      </c>
      <c r="G725" t="s">
        <v>140</v>
      </c>
      <c r="H725" t="str">
        <f>_xlfn.TEXTJOIN(" ",TRUE,
'Fiche formation'!$C$18,
_xlfn.SWITCH('Fiche formation'!$C$18,"DNO","2A","DE AUDIO","3A",
_xlfn.SWITCH('Fiche formation'!$C$15,"DEUST","2A","DSCG","2A","MASTER","2A","BUT","3A","DCG","3A","LG","3A","LP","3A","INGE","3A",""))
)</f>
        <v>M CHPS 2A</v>
      </c>
    </row>
    <row r="726" spans="1:8" x14ac:dyDescent="0.3">
      <c r="A726" s="1">
        <f t="shared" si="47"/>
        <v>46597</v>
      </c>
      <c r="B726" t="str">
        <f t="shared" si="44"/>
        <v>08:00</v>
      </c>
      <c r="C726" t="str">
        <f t="shared" si="45"/>
        <v>12:00</v>
      </c>
      <c r="D726" s="12" t="str" cm="1">
        <f t="array" ref="D726">_xlfn.LET(
    _xlpm.d, A726,
    _xlpm.debut, DATE(2026,8,1),
    _xlpm.m, DATEDIF(_xlpm.debut, _xlpm.d, "m"),
    _xlpm.col, 1 + _xlpm.m*3,
    _xlpm.dates, INDEX('Calendrier 2026-2027'!$C$13:$BC$43,,_xlpm.col),
    _xlpm.titres, INDEX('Calendrier 2026-2027'!$D$13:$BD$43,,_xlpm.col),
    _xlpm.r, _xlfn.XLOOKUP(_xlpm.d, _xlpm.dates, _xlpm.titres),
    IF(_xlpm.r=0,"",_xlpm.r)
)</f>
        <v>Entreprise</v>
      </c>
      <c r="E726">
        <f t="shared" si="46"/>
        <v>0</v>
      </c>
      <c r="F726" t="str">
        <f>_xlfn.XLOOKUP('Fiche formation'!$C$8,SitesFormations[Site de formation principal],SitesFormations[Mail pour assiduité],"")</f>
        <v>cfa-ensuplr-upvd@umontpellier.fr</v>
      </c>
      <c r="G726" t="s">
        <v>140</v>
      </c>
      <c r="H726" t="str">
        <f>_xlfn.TEXTJOIN(" ",TRUE,
'Fiche formation'!$C$18,
_xlfn.SWITCH('Fiche formation'!$C$18,"DNO","2A","DE AUDIO","3A",
_xlfn.SWITCH('Fiche formation'!$C$15,"DEUST","2A","DSCG","2A","MASTER","2A","BUT","3A","DCG","3A","LG","3A","LP","3A","INGE","3A",""))
)</f>
        <v>M CHPS 2A</v>
      </c>
    </row>
    <row r="727" spans="1:8" x14ac:dyDescent="0.3">
      <c r="A727" s="1">
        <f t="shared" si="47"/>
        <v>46597</v>
      </c>
      <c r="B727" t="str">
        <f t="shared" si="44"/>
        <v>14:00</v>
      </c>
      <c r="C727" t="str">
        <f t="shared" si="45"/>
        <v>17:00</v>
      </c>
      <c r="D727" s="12" t="str" cm="1">
        <f t="array" ref="D727">_xlfn.LET(
    _xlpm.d, A727,
    _xlpm.debut, DATE(2026,8,1),
    _xlpm.m, DATEDIF(_xlpm.debut, _xlpm.d, "m"),
    _xlpm.col, 1 + _xlpm.m*3,
    _xlpm.dates, INDEX('Calendrier 2026-2027'!$C$13:$BC$43,,_xlpm.col),
    _xlpm.titres, INDEX('Calendrier 2026-2027'!$D$13:$BD$43,,_xlpm.col),
    _xlpm.r, _xlfn.XLOOKUP(_xlpm.d, _xlpm.dates, _xlpm.titres),
    IF(_xlpm.r=0,"",_xlpm.r)
)</f>
        <v>Entreprise</v>
      </c>
      <c r="E727">
        <f t="shared" si="46"/>
        <v>0</v>
      </c>
      <c r="F727" t="str">
        <f>_xlfn.XLOOKUP('Fiche formation'!$C$8,SitesFormations[Site de formation principal],SitesFormations[Mail pour assiduité],"")</f>
        <v>cfa-ensuplr-upvd@umontpellier.fr</v>
      </c>
      <c r="G727" t="s">
        <v>140</v>
      </c>
      <c r="H727" t="str">
        <f>_xlfn.TEXTJOIN(" ",TRUE,
'Fiche formation'!$C$18,
_xlfn.SWITCH('Fiche formation'!$C$18,"DNO","2A","DE AUDIO","3A",
_xlfn.SWITCH('Fiche formation'!$C$15,"DEUST","2A","DSCG","2A","MASTER","2A","BUT","3A","DCG","3A","LG","3A","LP","3A","INGE","3A",""))
)</f>
        <v>M CHPS 2A</v>
      </c>
    </row>
    <row r="728" spans="1:8" x14ac:dyDescent="0.3">
      <c r="A728" s="1">
        <f t="shared" si="47"/>
        <v>46598</v>
      </c>
      <c r="B728" t="str">
        <f t="shared" si="44"/>
        <v>08:00</v>
      </c>
      <c r="C728" t="str">
        <f t="shared" si="45"/>
        <v>12:00</v>
      </c>
      <c r="D728" s="12" t="str" cm="1">
        <f t="array" ref="D728">_xlfn.LET(
    _xlpm.d, A728,
    _xlpm.debut, DATE(2026,8,1),
    _xlpm.m, DATEDIF(_xlpm.debut, _xlpm.d, "m"),
    _xlpm.col, 1 + _xlpm.m*3,
    _xlpm.dates, INDEX('Calendrier 2026-2027'!$C$13:$BC$43,,_xlpm.col),
    _xlpm.titres, INDEX('Calendrier 2026-2027'!$D$13:$BD$43,,_xlpm.col),
    _xlpm.r, _xlfn.XLOOKUP(_xlpm.d, _xlpm.dates, _xlpm.titres),
    IF(_xlpm.r=0,"",_xlpm.r)
)</f>
        <v>Entreprise</v>
      </c>
      <c r="E728">
        <f t="shared" si="46"/>
        <v>0</v>
      </c>
      <c r="F728" t="str">
        <f>_xlfn.XLOOKUP('Fiche formation'!$C$8,SitesFormations[Site de formation principal],SitesFormations[Mail pour assiduité],"")</f>
        <v>cfa-ensuplr-upvd@umontpellier.fr</v>
      </c>
      <c r="G728" t="s">
        <v>140</v>
      </c>
      <c r="H728" t="str">
        <f>_xlfn.TEXTJOIN(" ",TRUE,
'Fiche formation'!$C$18,
_xlfn.SWITCH('Fiche formation'!$C$18,"DNO","2A","DE AUDIO","3A",
_xlfn.SWITCH('Fiche formation'!$C$15,"DEUST","2A","DSCG","2A","MASTER","2A","BUT","3A","DCG","3A","LG","3A","LP","3A","INGE","3A",""))
)</f>
        <v>M CHPS 2A</v>
      </c>
    </row>
    <row r="729" spans="1:8" x14ac:dyDescent="0.3">
      <c r="A729" s="1">
        <f t="shared" si="47"/>
        <v>46598</v>
      </c>
      <c r="B729" t="str">
        <f t="shared" si="44"/>
        <v>14:00</v>
      </c>
      <c r="C729" t="str">
        <f t="shared" si="45"/>
        <v>17:00</v>
      </c>
      <c r="D729" s="12" t="str" cm="1">
        <f t="array" ref="D729">_xlfn.LET(
    _xlpm.d, A729,
    _xlpm.debut, DATE(2026,8,1),
    _xlpm.m, DATEDIF(_xlpm.debut, _xlpm.d, "m"),
    _xlpm.col, 1 + _xlpm.m*3,
    _xlpm.dates, INDEX('Calendrier 2026-2027'!$C$13:$BC$43,,_xlpm.col),
    _xlpm.titres, INDEX('Calendrier 2026-2027'!$D$13:$BD$43,,_xlpm.col),
    _xlpm.r, _xlfn.XLOOKUP(_xlpm.d, _xlpm.dates, _xlpm.titres),
    IF(_xlpm.r=0,"",_xlpm.r)
)</f>
        <v>Entreprise</v>
      </c>
      <c r="E729">
        <f t="shared" si="46"/>
        <v>0</v>
      </c>
      <c r="F729" t="str">
        <f>_xlfn.XLOOKUP('Fiche formation'!$C$8,SitesFormations[Site de formation principal],SitesFormations[Mail pour assiduité],"")</f>
        <v>cfa-ensuplr-upvd@umontpellier.fr</v>
      </c>
      <c r="G729" t="s">
        <v>140</v>
      </c>
      <c r="H729" t="str">
        <f>_xlfn.TEXTJOIN(" ",TRUE,
'Fiche formation'!$C$18,
_xlfn.SWITCH('Fiche formation'!$C$18,"DNO","2A","DE AUDIO","3A",
_xlfn.SWITCH('Fiche formation'!$C$15,"DEUST","2A","DSCG","2A","MASTER","2A","BUT","3A","DCG","3A","LG","3A","LP","3A","INGE","3A",""))
)</f>
        <v>M CHPS 2A</v>
      </c>
    </row>
    <row r="730" spans="1:8" x14ac:dyDescent="0.3">
      <c r="A730" s="1">
        <f t="shared" si="47"/>
        <v>46599</v>
      </c>
      <c r="B730" t="str">
        <f t="shared" si="44"/>
        <v/>
      </c>
      <c r="C730" t="str">
        <f t="shared" si="45"/>
        <v/>
      </c>
      <c r="D730" s="12" t="str" cm="1">
        <f t="array" ref="D730">_xlfn.LET(
    _xlpm.d, A730,
    _xlpm.debut, DATE(2026,8,1),
    _xlpm.m, DATEDIF(_xlpm.debut, _xlpm.d, "m"),
    _xlpm.col, 1 + _xlpm.m*3,
    _xlpm.dates, INDEX('Calendrier 2026-2027'!$C$13:$BC$43,,_xlpm.col),
    _xlpm.titres, INDEX('Calendrier 2026-2027'!$D$13:$BD$43,,_xlpm.col),
    _xlpm.r, _xlfn.XLOOKUP(_xlpm.d, _xlpm.dates, _xlpm.titres),
    IF(_xlpm.r=0,"",_xlpm.r)
)</f>
        <v/>
      </c>
      <c r="E730" t="str">
        <f t="shared" si="46"/>
        <v/>
      </c>
      <c r="F730" t="str">
        <f>_xlfn.XLOOKUP('Fiche formation'!$C$8,SitesFormations[Site de formation principal],SitesFormations[Mail pour assiduité],"")</f>
        <v>cfa-ensuplr-upvd@umontpellier.fr</v>
      </c>
      <c r="G730" t="s">
        <v>140</v>
      </c>
      <c r="H730" t="str">
        <f>_xlfn.TEXTJOIN(" ",TRUE,
'Fiche formation'!$C$18,
_xlfn.SWITCH('Fiche formation'!$C$18,"DNO","2A","DE AUDIO","3A",
_xlfn.SWITCH('Fiche formation'!$C$15,"DEUST","2A","DSCG","2A","MASTER","2A","BUT","3A","DCG","3A","LG","3A","LP","3A","INGE","3A",""))
)</f>
        <v>M CHPS 2A</v>
      </c>
    </row>
    <row r="731" spans="1:8" x14ac:dyDescent="0.3">
      <c r="A731" s="1">
        <f t="shared" si="47"/>
        <v>46599</v>
      </c>
      <c r="B731" t="str">
        <f t="shared" si="44"/>
        <v/>
      </c>
      <c r="C731" t="str">
        <f t="shared" si="45"/>
        <v/>
      </c>
      <c r="D731" s="12" t="str" cm="1">
        <f t="array" ref="D731">_xlfn.LET(
    _xlpm.d, A731,
    _xlpm.debut, DATE(2026,8,1),
    _xlpm.m, DATEDIF(_xlpm.debut, _xlpm.d, "m"),
    _xlpm.col, 1 + _xlpm.m*3,
    _xlpm.dates, INDEX('Calendrier 2026-2027'!$C$13:$BC$43,,_xlpm.col),
    _xlpm.titres, INDEX('Calendrier 2026-2027'!$D$13:$BD$43,,_xlpm.col),
    _xlpm.r, _xlfn.XLOOKUP(_xlpm.d, _xlpm.dates, _xlpm.titres),
    IF(_xlpm.r=0,"",_xlpm.r)
)</f>
        <v/>
      </c>
      <c r="E731" t="str">
        <f t="shared" si="46"/>
        <v/>
      </c>
      <c r="F731" t="str">
        <f>_xlfn.XLOOKUP('Fiche formation'!$C$8,SitesFormations[Site de formation principal],SitesFormations[Mail pour assiduité],"")</f>
        <v>cfa-ensuplr-upvd@umontpellier.fr</v>
      </c>
      <c r="G731" t="s">
        <v>140</v>
      </c>
      <c r="H731" t="str">
        <f>_xlfn.TEXTJOIN(" ",TRUE,
'Fiche formation'!$C$18,
_xlfn.SWITCH('Fiche formation'!$C$18,"DNO","2A","DE AUDIO","3A",
_xlfn.SWITCH('Fiche formation'!$C$15,"DEUST","2A","DSCG","2A","MASTER","2A","BUT","3A","DCG","3A","LG","3A","LP","3A","INGE","3A",""))
)</f>
        <v>M CHPS 2A</v>
      </c>
    </row>
    <row r="732" spans="1:8" x14ac:dyDescent="0.3">
      <c r="A732" s="1">
        <f t="shared" si="47"/>
        <v>46600</v>
      </c>
      <c r="B732" t="str">
        <f t="shared" si="44"/>
        <v/>
      </c>
      <c r="C732" t="str">
        <f t="shared" si="45"/>
        <v/>
      </c>
      <c r="D732" s="12" t="str" cm="1">
        <f t="array" ref="D732">_xlfn.LET(
    _xlpm.d, A732,
    _xlpm.debut, DATE(2026,8,1),
    _xlpm.m, DATEDIF(_xlpm.debut, _xlpm.d, "m"),
    _xlpm.col, 1 + _xlpm.m*3,
    _xlpm.dates, INDEX('Calendrier 2026-2027'!$C$13:$BC$43,,_xlpm.col),
    _xlpm.titres, INDEX('Calendrier 2026-2027'!$D$13:$BD$43,,_xlpm.col),
    _xlpm.r, _xlfn.XLOOKUP(_xlpm.d, _xlpm.dates, _xlpm.titres),
    IF(_xlpm.r=0,"",_xlpm.r)
)</f>
        <v/>
      </c>
      <c r="E732" t="str">
        <f t="shared" si="46"/>
        <v/>
      </c>
      <c r="F732" t="str">
        <f>_xlfn.XLOOKUP('Fiche formation'!$C$8,SitesFormations[Site de formation principal],SitesFormations[Mail pour assiduité],"")</f>
        <v>cfa-ensuplr-upvd@umontpellier.fr</v>
      </c>
      <c r="G732" t="s">
        <v>140</v>
      </c>
      <c r="H732" t="str">
        <f>_xlfn.TEXTJOIN(" ",TRUE,
'Fiche formation'!$C$18,
_xlfn.SWITCH('Fiche formation'!$C$18,"DNO","2A","DE AUDIO","3A",
_xlfn.SWITCH('Fiche formation'!$C$15,"DEUST","2A","DSCG","2A","MASTER","2A","BUT","3A","DCG","3A","LG","3A","LP","3A","INGE","3A",""))
)</f>
        <v>M CHPS 2A</v>
      </c>
    </row>
    <row r="733" spans="1:8" x14ac:dyDescent="0.3">
      <c r="A733" s="1">
        <f t="shared" si="47"/>
        <v>46600</v>
      </c>
      <c r="B733" t="str">
        <f t="shared" si="44"/>
        <v/>
      </c>
      <c r="C733" t="str">
        <f t="shared" si="45"/>
        <v/>
      </c>
      <c r="D733" s="12" t="str" cm="1">
        <f t="array" ref="D733">_xlfn.LET(
    _xlpm.d, A733,
    _xlpm.debut, DATE(2026,8,1),
    _xlpm.m, DATEDIF(_xlpm.debut, _xlpm.d, "m"),
    _xlpm.col, 1 + _xlpm.m*3,
    _xlpm.dates, INDEX('Calendrier 2026-2027'!$C$13:$BC$43,,_xlpm.col),
    _xlpm.titres, INDEX('Calendrier 2026-2027'!$D$13:$BD$43,,_xlpm.col),
    _xlpm.r, _xlfn.XLOOKUP(_xlpm.d, _xlpm.dates, _xlpm.titres),
    IF(_xlpm.r=0,"",_xlpm.r)
)</f>
        <v/>
      </c>
      <c r="E733" t="str">
        <f t="shared" si="46"/>
        <v/>
      </c>
      <c r="F733" t="str">
        <f>_xlfn.XLOOKUP('Fiche formation'!$C$8,SitesFormations[Site de formation principal],SitesFormations[Mail pour assiduité],"")</f>
        <v>cfa-ensuplr-upvd@umontpellier.fr</v>
      </c>
      <c r="G733" t="s">
        <v>140</v>
      </c>
      <c r="H733" t="str">
        <f>_xlfn.TEXTJOIN(" ",TRUE,
'Fiche formation'!$C$18,
_xlfn.SWITCH('Fiche formation'!$C$18,"DNO","2A","DE AUDIO","3A",
_xlfn.SWITCH('Fiche formation'!$C$15,"DEUST","2A","DSCG","2A","MASTER","2A","BUT","3A","DCG","3A","LG","3A","LP","3A","INGE","3A",""))
)</f>
        <v>M CHPS 2A</v>
      </c>
    </row>
    <row r="734" spans="1:8" x14ac:dyDescent="0.3">
      <c r="A734" s="1">
        <f t="shared" si="47"/>
        <v>46601</v>
      </c>
      <c r="B734" t="str">
        <f t="shared" si="44"/>
        <v>08:00</v>
      </c>
      <c r="C734" t="str">
        <f t="shared" si="45"/>
        <v>12:00</v>
      </c>
      <c r="D734" s="12" t="str" cm="1">
        <f t="array" ref="D734">_xlfn.LET(
    _xlpm.d, A734,
    _xlpm.debut, DATE(2026,8,1),
    _xlpm.m, DATEDIF(_xlpm.debut, _xlpm.d, "m"),
    _xlpm.col, 1 + _xlpm.m*3,
    _xlpm.dates, INDEX('Calendrier 2026-2027'!$C$13:$BC$43,,_xlpm.col),
    _xlpm.titres, INDEX('Calendrier 2026-2027'!$D$13:$BD$43,,_xlpm.col),
    _xlpm.r, _xlfn.XLOOKUP(_xlpm.d, _xlpm.dates, _xlpm.titres),
    IF(_xlpm.r=0,"",_xlpm.r)
)</f>
        <v>Entreprise</v>
      </c>
      <c r="E734">
        <f t="shared" si="46"/>
        <v>0</v>
      </c>
      <c r="F734" t="str">
        <f>_xlfn.XLOOKUP('Fiche formation'!$C$8,SitesFormations[Site de formation principal],SitesFormations[Mail pour assiduité],"")</f>
        <v>cfa-ensuplr-upvd@umontpellier.fr</v>
      </c>
      <c r="G734" t="s">
        <v>140</v>
      </c>
      <c r="H734" t="str">
        <f>_xlfn.TEXTJOIN(" ",TRUE,
'Fiche formation'!$C$18,
_xlfn.SWITCH('Fiche formation'!$C$18,"DNO","2A","DE AUDIO","3A",
_xlfn.SWITCH('Fiche formation'!$C$15,"DEUST","2A","DSCG","2A","MASTER","2A","BUT","3A","DCG","3A","LG","3A","LP","3A","INGE","3A",""))
)</f>
        <v>M CHPS 2A</v>
      </c>
    </row>
    <row r="735" spans="1:8" x14ac:dyDescent="0.3">
      <c r="A735" s="1">
        <f t="shared" si="47"/>
        <v>46601</v>
      </c>
      <c r="B735" t="str">
        <f t="shared" si="44"/>
        <v>14:00</v>
      </c>
      <c r="C735" t="str">
        <f t="shared" si="45"/>
        <v>17:00</v>
      </c>
      <c r="D735" s="12" t="str" cm="1">
        <f t="array" ref="D735">_xlfn.LET(
    _xlpm.d, A735,
    _xlpm.debut, DATE(2026,8,1),
    _xlpm.m, DATEDIF(_xlpm.debut, _xlpm.d, "m"),
    _xlpm.col, 1 + _xlpm.m*3,
    _xlpm.dates, INDEX('Calendrier 2026-2027'!$C$13:$BC$43,,_xlpm.col),
    _xlpm.titres, INDEX('Calendrier 2026-2027'!$D$13:$BD$43,,_xlpm.col),
    _xlpm.r, _xlfn.XLOOKUP(_xlpm.d, _xlpm.dates, _xlpm.titres),
    IF(_xlpm.r=0,"",_xlpm.r)
)</f>
        <v>Entreprise</v>
      </c>
      <c r="E735">
        <f t="shared" si="46"/>
        <v>0</v>
      </c>
      <c r="F735" t="str">
        <f>_xlfn.XLOOKUP('Fiche formation'!$C$8,SitesFormations[Site de formation principal],SitesFormations[Mail pour assiduité],"")</f>
        <v>cfa-ensuplr-upvd@umontpellier.fr</v>
      </c>
      <c r="G735" t="s">
        <v>140</v>
      </c>
      <c r="H735" t="str">
        <f>_xlfn.TEXTJOIN(" ",TRUE,
'Fiche formation'!$C$18,
_xlfn.SWITCH('Fiche formation'!$C$18,"DNO","2A","DE AUDIO","3A",
_xlfn.SWITCH('Fiche formation'!$C$15,"DEUST","2A","DSCG","2A","MASTER","2A","BUT","3A","DCG","3A","LG","3A","LP","3A","INGE","3A",""))
)</f>
        <v>M CHPS 2A</v>
      </c>
    </row>
    <row r="736" spans="1:8" x14ac:dyDescent="0.3">
      <c r="A736" s="1">
        <f t="shared" si="47"/>
        <v>46602</v>
      </c>
      <c r="B736" t="str">
        <f t="shared" si="44"/>
        <v>08:00</v>
      </c>
      <c r="C736" t="str">
        <f t="shared" si="45"/>
        <v>12:00</v>
      </c>
      <c r="D736" s="12" t="str" cm="1">
        <f t="array" ref="D736">_xlfn.LET(
    _xlpm.d, A736,
    _xlpm.debut, DATE(2026,8,1),
    _xlpm.m, DATEDIF(_xlpm.debut, _xlpm.d, "m"),
    _xlpm.col, 1 + _xlpm.m*3,
    _xlpm.dates, INDEX('Calendrier 2026-2027'!$C$13:$BC$43,,_xlpm.col),
    _xlpm.titres, INDEX('Calendrier 2026-2027'!$D$13:$BD$43,,_xlpm.col),
    _xlpm.r, _xlfn.XLOOKUP(_xlpm.d, _xlpm.dates, _xlpm.titres),
    IF(_xlpm.r=0,"",_xlpm.r)
)</f>
        <v>Entreprise</v>
      </c>
      <c r="E736">
        <f t="shared" si="46"/>
        <v>0</v>
      </c>
      <c r="F736" t="str">
        <f>_xlfn.XLOOKUP('Fiche formation'!$C$8,SitesFormations[Site de formation principal],SitesFormations[Mail pour assiduité],"")</f>
        <v>cfa-ensuplr-upvd@umontpellier.fr</v>
      </c>
      <c r="G736" t="s">
        <v>140</v>
      </c>
      <c r="H736" t="str">
        <f>_xlfn.TEXTJOIN(" ",TRUE,
'Fiche formation'!$C$18,
_xlfn.SWITCH('Fiche formation'!$C$18,"DNO","2A","DE AUDIO","3A",
_xlfn.SWITCH('Fiche formation'!$C$15,"DEUST","2A","DSCG","2A","MASTER","2A","BUT","3A","DCG","3A","LG","3A","LP","3A","INGE","3A",""))
)</f>
        <v>M CHPS 2A</v>
      </c>
    </row>
    <row r="737" spans="1:8" x14ac:dyDescent="0.3">
      <c r="A737" s="1">
        <f t="shared" si="47"/>
        <v>46602</v>
      </c>
      <c r="B737" t="str">
        <f t="shared" si="44"/>
        <v>14:00</v>
      </c>
      <c r="C737" t="str">
        <f t="shared" si="45"/>
        <v>17:00</v>
      </c>
      <c r="D737" s="12" t="str" cm="1">
        <f t="array" ref="D737">_xlfn.LET(
    _xlpm.d, A737,
    _xlpm.debut, DATE(2026,8,1),
    _xlpm.m, DATEDIF(_xlpm.debut, _xlpm.d, "m"),
    _xlpm.col, 1 + _xlpm.m*3,
    _xlpm.dates, INDEX('Calendrier 2026-2027'!$C$13:$BC$43,,_xlpm.col),
    _xlpm.titres, INDEX('Calendrier 2026-2027'!$D$13:$BD$43,,_xlpm.col),
    _xlpm.r, _xlfn.XLOOKUP(_xlpm.d, _xlpm.dates, _xlpm.titres),
    IF(_xlpm.r=0,"",_xlpm.r)
)</f>
        <v>Entreprise</v>
      </c>
      <c r="E737">
        <f t="shared" si="46"/>
        <v>0</v>
      </c>
      <c r="F737" t="str">
        <f>_xlfn.XLOOKUP('Fiche formation'!$C$8,SitesFormations[Site de formation principal],SitesFormations[Mail pour assiduité],"")</f>
        <v>cfa-ensuplr-upvd@umontpellier.fr</v>
      </c>
      <c r="G737" t="s">
        <v>140</v>
      </c>
      <c r="H737" t="str">
        <f>_xlfn.TEXTJOIN(" ",TRUE,
'Fiche formation'!$C$18,
_xlfn.SWITCH('Fiche formation'!$C$18,"DNO","2A","DE AUDIO","3A",
_xlfn.SWITCH('Fiche formation'!$C$15,"DEUST","2A","DSCG","2A","MASTER","2A","BUT","3A","DCG","3A","LG","3A","LP","3A","INGE","3A",""))
)</f>
        <v>M CHPS 2A</v>
      </c>
    </row>
    <row r="738" spans="1:8" x14ac:dyDescent="0.3">
      <c r="A738" s="1">
        <f t="shared" si="47"/>
        <v>46603</v>
      </c>
      <c r="B738" t="str">
        <f t="shared" si="44"/>
        <v>08:00</v>
      </c>
      <c r="C738" t="str">
        <f t="shared" si="45"/>
        <v>12:00</v>
      </c>
      <c r="D738" s="12" t="str" cm="1">
        <f t="array" ref="D738">_xlfn.LET(
    _xlpm.d, A738,
    _xlpm.debut, DATE(2026,8,1),
    _xlpm.m, DATEDIF(_xlpm.debut, _xlpm.d, "m"),
    _xlpm.col, 1 + _xlpm.m*3,
    _xlpm.dates, INDEX('Calendrier 2026-2027'!$C$13:$BC$43,,_xlpm.col),
    _xlpm.titres, INDEX('Calendrier 2026-2027'!$D$13:$BD$43,,_xlpm.col),
    _xlpm.r, _xlfn.XLOOKUP(_xlpm.d, _xlpm.dates, _xlpm.titres),
    IF(_xlpm.r=0,"",_xlpm.r)
)</f>
        <v>Entreprise</v>
      </c>
      <c r="E738">
        <f t="shared" si="46"/>
        <v>0</v>
      </c>
      <c r="F738" t="str">
        <f>_xlfn.XLOOKUP('Fiche formation'!$C$8,SitesFormations[Site de formation principal],SitesFormations[Mail pour assiduité],"")</f>
        <v>cfa-ensuplr-upvd@umontpellier.fr</v>
      </c>
      <c r="G738" t="s">
        <v>140</v>
      </c>
      <c r="H738" t="str">
        <f>_xlfn.TEXTJOIN(" ",TRUE,
'Fiche formation'!$C$18,
_xlfn.SWITCH('Fiche formation'!$C$18,"DNO","2A","DE AUDIO","3A",
_xlfn.SWITCH('Fiche formation'!$C$15,"DEUST","2A","DSCG","2A","MASTER","2A","BUT","3A","DCG","3A","LG","3A","LP","3A","INGE","3A",""))
)</f>
        <v>M CHPS 2A</v>
      </c>
    </row>
    <row r="739" spans="1:8" x14ac:dyDescent="0.3">
      <c r="A739" s="1">
        <f t="shared" si="47"/>
        <v>46603</v>
      </c>
      <c r="B739" t="str">
        <f t="shared" si="44"/>
        <v>14:00</v>
      </c>
      <c r="C739" t="str">
        <f t="shared" si="45"/>
        <v>17:00</v>
      </c>
      <c r="D739" s="12" t="str" cm="1">
        <f t="array" ref="D739">_xlfn.LET(
    _xlpm.d, A739,
    _xlpm.debut, DATE(2026,8,1),
    _xlpm.m, DATEDIF(_xlpm.debut, _xlpm.d, "m"),
    _xlpm.col, 1 + _xlpm.m*3,
    _xlpm.dates, INDEX('Calendrier 2026-2027'!$C$13:$BC$43,,_xlpm.col),
    _xlpm.titres, INDEX('Calendrier 2026-2027'!$D$13:$BD$43,,_xlpm.col),
    _xlpm.r, _xlfn.XLOOKUP(_xlpm.d, _xlpm.dates, _xlpm.titres),
    IF(_xlpm.r=0,"",_xlpm.r)
)</f>
        <v>Entreprise</v>
      </c>
      <c r="E739">
        <f t="shared" si="46"/>
        <v>0</v>
      </c>
      <c r="F739" t="str">
        <f>_xlfn.XLOOKUP('Fiche formation'!$C$8,SitesFormations[Site de formation principal],SitesFormations[Mail pour assiduité],"")</f>
        <v>cfa-ensuplr-upvd@umontpellier.fr</v>
      </c>
      <c r="G739" t="s">
        <v>140</v>
      </c>
      <c r="H739" t="str">
        <f>_xlfn.TEXTJOIN(" ",TRUE,
'Fiche formation'!$C$18,
_xlfn.SWITCH('Fiche formation'!$C$18,"DNO","2A","DE AUDIO","3A",
_xlfn.SWITCH('Fiche formation'!$C$15,"DEUST","2A","DSCG","2A","MASTER","2A","BUT","3A","DCG","3A","LG","3A","LP","3A","INGE","3A",""))
)</f>
        <v>M CHPS 2A</v>
      </c>
    </row>
    <row r="740" spans="1:8" x14ac:dyDescent="0.3">
      <c r="A740" s="1">
        <f t="shared" si="47"/>
        <v>46604</v>
      </c>
      <c r="B740" t="str">
        <f t="shared" si="44"/>
        <v>08:00</v>
      </c>
      <c r="C740" t="str">
        <f t="shared" si="45"/>
        <v>12:00</v>
      </c>
      <c r="D740" s="12" t="str" cm="1">
        <f t="array" ref="D740">_xlfn.LET(
    _xlpm.d, A740,
    _xlpm.debut, DATE(2026,8,1),
    _xlpm.m, DATEDIF(_xlpm.debut, _xlpm.d, "m"),
    _xlpm.col, 1 + _xlpm.m*3,
    _xlpm.dates, INDEX('Calendrier 2026-2027'!$C$13:$BC$43,,_xlpm.col),
    _xlpm.titres, INDEX('Calendrier 2026-2027'!$D$13:$BD$43,,_xlpm.col),
    _xlpm.r, _xlfn.XLOOKUP(_xlpm.d, _xlpm.dates, _xlpm.titres),
    IF(_xlpm.r=0,"",_xlpm.r)
)</f>
        <v>Entreprise</v>
      </c>
      <c r="E740">
        <f t="shared" si="46"/>
        <v>0</v>
      </c>
      <c r="F740" t="str">
        <f>_xlfn.XLOOKUP('Fiche formation'!$C$8,SitesFormations[Site de formation principal],SitesFormations[Mail pour assiduité],"")</f>
        <v>cfa-ensuplr-upvd@umontpellier.fr</v>
      </c>
      <c r="G740" t="s">
        <v>140</v>
      </c>
      <c r="H740" t="str">
        <f>_xlfn.TEXTJOIN(" ",TRUE,
'Fiche formation'!$C$18,
_xlfn.SWITCH('Fiche formation'!$C$18,"DNO","2A","DE AUDIO","3A",
_xlfn.SWITCH('Fiche formation'!$C$15,"DEUST","2A","DSCG","2A","MASTER","2A","BUT","3A","DCG","3A","LG","3A","LP","3A","INGE","3A",""))
)</f>
        <v>M CHPS 2A</v>
      </c>
    </row>
    <row r="741" spans="1:8" x14ac:dyDescent="0.3">
      <c r="A741" s="1">
        <f t="shared" si="47"/>
        <v>46604</v>
      </c>
      <c r="B741" t="str">
        <f t="shared" si="44"/>
        <v>14:00</v>
      </c>
      <c r="C741" t="str">
        <f t="shared" si="45"/>
        <v>17:00</v>
      </c>
      <c r="D741" s="12" t="str" cm="1">
        <f t="array" ref="D741">_xlfn.LET(
    _xlpm.d, A741,
    _xlpm.debut, DATE(2026,8,1),
    _xlpm.m, DATEDIF(_xlpm.debut, _xlpm.d, "m"),
    _xlpm.col, 1 + _xlpm.m*3,
    _xlpm.dates, INDEX('Calendrier 2026-2027'!$C$13:$BC$43,,_xlpm.col),
    _xlpm.titres, INDEX('Calendrier 2026-2027'!$D$13:$BD$43,,_xlpm.col),
    _xlpm.r, _xlfn.XLOOKUP(_xlpm.d, _xlpm.dates, _xlpm.titres),
    IF(_xlpm.r=0,"",_xlpm.r)
)</f>
        <v>Entreprise</v>
      </c>
      <c r="E741">
        <f t="shared" si="46"/>
        <v>0</v>
      </c>
      <c r="F741" t="str">
        <f>_xlfn.XLOOKUP('Fiche formation'!$C$8,SitesFormations[Site de formation principal],SitesFormations[Mail pour assiduité],"")</f>
        <v>cfa-ensuplr-upvd@umontpellier.fr</v>
      </c>
      <c r="G741" t="s">
        <v>140</v>
      </c>
      <c r="H741" t="str">
        <f>_xlfn.TEXTJOIN(" ",TRUE,
'Fiche formation'!$C$18,
_xlfn.SWITCH('Fiche formation'!$C$18,"DNO","2A","DE AUDIO","3A",
_xlfn.SWITCH('Fiche formation'!$C$15,"DEUST","2A","DSCG","2A","MASTER","2A","BUT","3A","DCG","3A","LG","3A","LP","3A","INGE","3A",""))
)</f>
        <v>M CHPS 2A</v>
      </c>
    </row>
    <row r="742" spans="1:8" x14ac:dyDescent="0.3">
      <c r="A742" s="1">
        <f t="shared" si="47"/>
        <v>46605</v>
      </c>
      <c r="B742" t="str">
        <f t="shared" si="44"/>
        <v>08:00</v>
      </c>
      <c r="C742" t="str">
        <f t="shared" si="45"/>
        <v>12:00</v>
      </c>
      <c r="D742" s="12" t="str" cm="1">
        <f t="array" ref="D742">_xlfn.LET(
    _xlpm.d, A742,
    _xlpm.debut, DATE(2026,8,1),
    _xlpm.m, DATEDIF(_xlpm.debut, _xlpm.d, "m"),
    _xlpm.col, 1 + _xlpm.m*3,
    _xlpm.dates, INDEX('Calendrier 2026-2027'!$C$13:$BC$43,,_xlpm.col),
    _xlpm.titres, INDEX('Calendrier 2026-2027'!$D$13:$BD$43,,_xlpm.col),
    _xlpm.r, _xlfn.XLOOKUP(_xlpm.d, _xlpm.dates, _xlpm.titres),
    IF(_xlpm.r=0,"",_xlpm.r)
)</f>
        <v>Entreprise</v>
      </c>
      <c r="E742">
        <f t="shared" si="46"/>
        <v>0</v>
      </c>
      <c r="F742" t="str">
        <f>_xlfn.XLOOKUP('Fiche formation'!$C$8,SitesFormations[Site de formation principal],SitesFormations[Mail pour assiduité],"")</f>
        <v>cfa-ensuplr-upvd@umontpellier.fr</v>
      </c>
      <c r="G742" t="s">
        <v>140</v>
      </c>
      <c r="H742" t="str">
        <f>_xlfn.TEXTJOIN(" ",TRUE,
'Fiche formation'!$C$18,
_xlfn.SWITCH('Fiche formation'!$C$18,"DNO","2A","DE AUDIO","3A",
_xlfn.SWITCH('Fiche formation'!$C$15,"DEUST","2A","DSCG","2A","MASTER","2A","BUT","3A","DCG","3A","LG","3A","LP","3A","INGE","3A",""))
)</f>
        <v>M CHPS 2A</v>
      </c>
    </row>
    <row r="743" spans="1:8" x14ac:dyDescent="0.3">
      <c r="A743" s="1">
        <f t="shared" si="47"/>
        <v>46605</v>
      </c>
      <c r="B743" t="str">
        <f t="shared" si="44"/>
        <v>14:00</v>
      </c>
      <c r="C743" t="str">
        <f t="shared" si="45"/>
        <v>17:00</v>
      </c>
      <c r="D743" s="12" t="str" cm="1">
        <f t="array" ref="D743">_xlfn.LET(
    _xlpm.d, A743,
    _xlpm.debut, DATE(2026,8,1),
    _xlpm.m, DATEDIF(_xlpm.debut, _xlpm.d, "m"),
    _xlpm.col, 1 + _xlpm.m*3,
    _xlpm.dates, INDEX('Calendrier 2026-2027'!$C$13:$BC$43,,_xlpm.col),
    _xlpm.titres, INDEX('Calendrier 2026-2027'!$D$13:$BD$43,,_xlpm.col),
    _xlpm.r, _xlfn.XLOOKUP(_xlpm.d, _xlpm.dates, _xlpm.titres),
    IF(_xlpm.r=0,"",_xlpm.r)
)</f>
        <v>Entreprise</v>
      </c>
      <c r="E743">
        <f t="shared" si="46"/>
        <v>0</v>
      </c>
      <c r="F743" t="str">
        <f>_xlfn.XLOOKUP('Fiche formation'!$C$8,SitesFormations[Site de formation principal],SitesFormations[Mail pour assiduité],"")</f>
        <v>cfa-ensuplr-upvd@umontpellier.fr</v>
      </c>
      <c r="G743" t="s">
        <v>140</v>
      </c>
      <c r="H743" t="str">
        <f>_xlfn.TEXTJOIN(" ",TRUE,
'Fiche formation'!$C$18,
_xlfn.SWITCH('Fiche formation'!$C$18,"DNO","2A","DE AUDIO","3A",
_xlfn.SWITCH('Fiche formation'!$C$15,"DEUST","2A","DSCG","2A","MASTER","2A","BUT","3A","DCG","3A","LG","3A","LP","3A","INGE","3A",""))
)</f>
        <v>M CHPS 2A</v>
      </c>
    </row>
    <row r="744" spans="1:8" x14ac:dyDescent="0.3">
      <c r="A744" s="1">
        <f t="shared" si="47"/>
        <v>46606</v>
      </c>
      <c r="B744" t="str">
        <f t="shared" si="44"/>
        <v/>
      </c>
      <c r="C744" t="str">
        <f t="shared" si="45"/>
        <v/>
      </c>
      <c r="D744" s="12" t="str" cm="1">
        <f t="array" ref="D744">_xlfn.LET(
    _xlpm.d, A744,
    _xlpm.debut, DATE(2026,8,1),
    _xlpm.m, DATEDIF(_xlpm.debut, _xlpm.d, "m"),
    _xlpm.col, 1 + _xlpm.m*3,
    _xlpm.dates, INDEX('Calendrier 2026-2027'!$C$13:$BC$43,,_xlpm.col),
    _xlpm.titres, INDEX('Calendrier 2026-2027'!$D$13:$BD$43,,_xlpm.col),
    _xlpm.r, _xlfn.XLOOKUP(_xlpm.d, _xlpm.dates, _xlpm.titres),
    IF(_xlpm.r=0,"",_xlpm.r)
)</f>
        <v/>
      </c>
      <c r="E744" t="str">
        <f t="shared" si="46"/>
        <v/>
      </c>
      <c r="F744" t="str">
        <f>_xlfn.XLOOKUP('Fiche formation'!$C$8,SitesFormations[Site de formation principal],SitesFormations[Mail pour assiduité],"")</f>
        <v>cfa-ensuplr-upvd@umontpellier.fr</v>
      </c>
      <c r="G744" t="s">
        <v>140</v>
      </c>
      <c r="H744" t="str">
        <f>_xlfn.TEXTJOIN(" ",TRUE,
'Fiche formation'!$C$18,
_xlfn.SWITCH('Fiche formation'!$C$18,"DNO","2A","DE AUDIO","3A",
_xlfn.SWITCH('Fiche formation'!$C$15,"DEUST","2A","DSCG","2A","MASTER","2A","BUT","3A","DCG","3A","LG","3A","LP","3A","INGE","3A",""))
)</f>
        <v>M CHPS 2A</v>
      </c>
    </row>
    <row r="745" spans="1:8" x14ac:dyDescent="0.3">
      <c r="A745" s="1">
        <f t="shared" si="47"/>
        <v>46606</v>
      </c>
      <c r="B745" t="str">
        <f t="shared" si="44"/>
        <v/>
      </c>
      <c r="C745" t="str">
        <f t="shared" si="45"/>
        <v/>
      </c>
      <c r="D745" s="12" t="str" cm="1">
        <f t="array" ref="D745">_xlfn.LET(
    _xlpm.d, A745,
    _xlpm.debut, DATE(2026,8,1),
    _xlpm.m, DATEDIF(_xlpm.debut, _xlpm.d, "m"),
    _xlpm.col, 1 + _xlpm.m*3,
    _xlpm.dates, INDEX('Calendrier 2026-2027'!$C$13:$BC$43,,_xlpm.col),
    _xlpm.titres, INDEX('Calendrier 2026-2027'!$D$13:$BD$43,,_xlpm.col),
    _xlpm.r, _xlfn.XLOOKUP(_xlpm.d, _xlpm.dates, _xlpm.titres),
    IF(_xlpm.r=0,"",_xlpm.r)
)</f>
        <v/>
      </c>
      <c r="E745" t="str">
        <f t="shared" si="46"/>
        <v/>
      </c>
      <c r="F745" t="str">
        <f>_xlfn.XLOOKUP('Fiche formation'!$C$8,SitesFormations[Site de formation principal],SitesFormations[Mail pour assiduité],"")</f>
        <v>cfa-ensuplr-upvd@umontpellier.fr</v>
      </c>
      <c r="G745" t="s">
        <v>140</v>
      </c>
      <c r="H745" t="str">
        <f>_xlfn.TEXTJOIN(" ",TRUE,
'Fiche formation'!$C$18,
_xlfn.SWITCH('Fiche formation'!$C$18,"DNO","2A","DE AUDIO","3A",
_xlfn.SWITCH('Fiche formation'!$C$15,"DEUST","2A","DSCG","2A","MASTER","2A","BUT","3A","DCG","3A","LG","3A","LP","3A","INGE","3A",""))
)</f>
        <v>M CHPS 2A</v>
      </c>
    </row>
    <row r="746" spans="1:8" x14ac:dyDescent="0.3">
      <c r="A746" s="1">
        <f t="shared" si="47"/>
        <v>46607</v>
      </c>
      <c r="B746" t="str">
        <f t="shared" si="44"/>
        <v/>
      </c>
      <c r="C746" t="str">
        <f t="shared" si="45"/>
        <v/>
      </c>
      <c r="D746" s="12" t="str" cm="1">
        <f t="array" ref="D746">_xlfn.LET(
    _xlpm.d, A746,
    _xlpm.debut, DATE(2026,8,1),
    _xlpm.m, DATEDIF(_xlpm.debut, _xlpm.d, "m"),
    _xlpm.col, 1 + _xlpm.m*3,
    _xlpm.dates, INDEX('Calendrier 2026-2027'!$C$13:$BC$43,,_xlpm.col),
    _xlpm.titres, INDEX('Calendrier 2026-2027'!$D$13:$BD$43,,_xlpm.col),
    _xlpm.r, _xlfn.XLOOKUP(_xlpm.d, _xlpm.dates, _xlpm.titres),
    IF(_xlpm.r=0,"",_xlpm.r)
)</f>
        <v/>
      </c>
      <c r="E746" t="str">
        <f t="shared" si="46"/>
        <v/>
      </c>
      <c r="F746" t="str">
        <f>_xlfn.XLOOKUP('Fiche formation'!$C$8,SitesFormations[Site de formation principal],SitesFormations[Mail pour assiduité],"")</f>
        <v>cfa-ensuplr-upvd@umontpellier.fr</v>
      </c>
      <c r="G746" t="s">
        <v>140</v>
      </c>
      <c r="H746" t="str">
        <f>_xlfn.TEXTJOIN(" ",TRUE,
'Fiche formation'!$C$18,
_xlfn.SWITCH('Fiche formation'!$C$18,"DNO","2A","DE AUDIO","3A",
_xlfn.SWITCH('Fiche formation'!$C$15,"DEUST","2A","DSCG","2A","MASTER","2A","BUT","3A","DCG","3A","LG","3A","LP","3A","INGE","3A",""))
)</f>
        <v>M CHPS 2A</v>
      </c>
    </row>
    <row r="747" spans="1:8" x14ac:dyDescent="0.3">
      <c r="A747" s="1">
        <f t="shared" si="47"/>
        <v>46607</v>
      </c>
      <c r="B747" t="str">
        <f t="shared" si="44"/>
        <v/>
      </c>
      <c r="C747" t="str">
        <f t="shared" si="45"/>
        <v/>
      </c>
      <c r="D747" s="12" t="str" cm="1">
        <f t="array" ref="D747">_xlfn.LET(
    _xlpm.d, A747,
    _xlpm.debut, DATE(2026,8,1),
    _xlpm.m, DATEDIF(_xlpm.debut, _xlpm.d, "m"),
    _xlpm.col, 1 + _xlpm.m*3,
    _xlpm.dates, INDEX('Calendrier 2026-2027'!$C$13:$BC$43,,_xlpm.col),
    _xlpm.titres, INDEX('Calendrier 2026-2027'!$D$13:$BD$43,,_xlpm.col),
    _xlpm.r, _xlfn.XLOOKUP(_xlpm.d, _xlpm.dates, _xlpm.titres),
    IF(_xlpm.r=0,"",_xlpm.r)
)</f>
        <v/>
      </c>
      <c r="E747" t="str">
        <f t="shared" si="46"/>
        <v/>
      </c>
      <c r="F747" t="str">
        <f>_xlfn.XLOOKUP('Fiche formation'!$C$8,SitesFormations[Site de formation principal],SitesFormations[Mail pour assiduité],"")</f>
        <v>cfa-ensuplr-upvd@umontpellier.fr</v>
      </c>
      <c r="G747" t="s">
        <v>140</v>
      </c>
      <c r="H747" t="str">
        <f>_xlfn.TEXTJOIN(" ",TRUE,
'Fiche formation'!$C$18,
_xlfn.SWITCH('Fiche formation'!$C$18,"DNO","2A","DE AUDIO","3A",
_xlfn.SWITCH('Fiche formation'!$C$15,"DEUST","2A","DSCG","2A","MASTER","2A","BUT","3A","DCG","3A","LG","3A","LP","3A","INGE","3A",""))
)</f>
        <v>M CHPS 2A</v>
      </c>
    </row>
    <row r="748" spans="1:8" x14ac:dyDescent="0.3">
      <c r="A748" s="1">
        <f t="shared" si="47"/>
        <v>46608</v>
      </c>
      <c r="B748" t="str">
        <f t="shared" si="44"/>
        <v>08:00</v>
      </c>
      <c r="C748" t="str">
        <f t="shared" si="45"/>
        <v>12:00</v>
      </c>
      <c r="D748" s="12" t="str" cm="1">
        <f t="array" ref="D748">_xlfn.LET(
    _xlpm.d, A748,
    _xlpm.debut, DATE(2026,8,1),
    _xlpm.m, DATEDIF(_xlpm.debut, _xlpm.d, "m"),
    _xlpm.col, 1 + _xlpm.m*3,
    _xlpm.dates, INDEX('Calendrier 2026-2027'!$C$13:$BC$43,,_xlpm.col),
    _xlpm.titres, INDEX('Calendrier 2026-2027'!$D$13:$BD$43,,_xlpm.col),
    _xlpm.r, _xlfn.XLOOKUP(_xlpm.d, _xlpm.dates, _xlpm.titres),
    IF(_xlpm.r=0,"",_xlpm.r)
)</f>
        <v>Entreprise</v>
      </c>
      <c r="E748">
        <f t="shared" si="46"/>
        <v>0</v>
      </c>
      <c r="F748" t="str">
        <f>_xlfn.XLOOKUP('Fiche formation'!$C$8,SitesFormations[Site de formation principal],SitesFormations[Mail pour assiduité],"")</f>
        <v>cfa-ensuplr-upvd@umontpellier.fr</v>
      </c>
      <c r="G748" t="s">
        <v>140</v>
      </c>
      <c r="H748" t="str">
        <f>_xlfn.TEXTJOIN(" ",TRUE,
'Fiche formation'!$C$18,
_xlfn.SWITCH('Fiche formation'!$C$18,"DNO","2A","DE AUDIO","3A",
_xlfn.SWITCH('Fiche formation'!$C$15,"DEUST","2A","DSCG","2A","MASTER","2A","BUT","3A","DCG","3A","LG","3A","LP","3A","INGE","3A",""))
)</f>
        <v>M CHPS 2A</v>
      </c>
    </row>
    <row r="749" spans="1:8" x14ac:dyDescent="0.3">
      <c r="A749" s="1">
        <f t="shared" si="47"/>
        <v>46608</v>
      </c>
      <c r="B749" t="str">
        <f t="shared" si="44"/>
        <v>14:00</v>
      </c>
      <c r="C749" t="str">
        <f t="shared" si="45"/>
        <v>17:00</v>
      </c>
      <c r="D749" s="12" t="str" cm="1">
        <f t="array" ref="D749">_xlfn.LET(
    _xlpm.d, A749,
    _xlpm.debut, DATE(2026,8,1),
    _xlpm.m, DATEDIF(_xlpm.debut, _xlpm.d, "m"),
    _xlpm.col, 1 + _xlpm.m*3,
    _xlpm.dates, INDEX('Calendrier 2026-2027'!$C$13:$BC$43,,_xlpm.col),
    _xlpm.titres, INDEX('Calendrier 2026-2027'!$D$13:$BD$43,,_xlpm.col),
    _xlpm.r, _xlfn.XLOOKUP(_xlpm.d, _xlpm.dates, _xlpm.titres),
    IF(_xlpm.r=0,"",_xlpm.r)
)</f>
        <v>Entreprise</v>
      </c>
      <c r="E749">
        <f t="shared" si="46"/>
        <v>0</v>
      </c>
      <c r="F749" t="str">
        <f>_xlfn.XLOOKUP('Fiche formation'!$C$8,SitesFormations[Site de formation principal],SitesFormations[Mail pour assiduité],"")</f>
        <v>cfa-ensuplr-upvd@umontpellier.fr</v>
      </c>
      <c r="G749" t="s">
        <v>140</v>
      </c>
      <c r="H749" t="str">
        <f>_xlfn.TEXTJOIN(" ",TRUE,
'Fiche formation'!$C$18,
_xlfn.SWITCH('Fiche formation'!$C$18,"DNO","2A","DE AUDIO","3A",
_xlfn.SWITCH('Fiche formation'!$C$15,"DEUST","2A","DSCG","2A","MASTER","2A","BUT","3A","DCG","3A","LG","3A","LP","3A","INGE","3A",""))
)</f>
        <v>M CHPS 2A</v>
      </c>
    </row>
    <row r="750" spans="1:8" x14ac:dyDescent="0.3">
      <c r="A750" s="1">
        <f t="shared" si="47"/>
        <v>46609</v>
      </c>
      <c r="B750" t="str">
        <f t="shared" si="44"/>
        <v>08:00</v>
      </c>
      <c r="C750" t="str">
        <f t="shared" si="45"/>
        <v>12:00</v>
      </c>
      <c r="D750" s="12" t="str" cm="1">
        <f t="array" ref="D750">_xlfn.LET(
    _xlpm.d, A750,
    _xlpm.debut, DATE(2026,8,1),
    _xlpm.m, DATEDIF(_xlpm.debut, _xlpm.d, "m"),
    _xlpm.col, 1 + _xlpm.m*3,
    _xlpm.dates, INDEX('Calendrier 2026-2027'!$C$13:$BC$43,,_xlpm.col),
    _xlpm.titres, INDEX('Calendrier 2026-2027'!$D$13:$BD$43,,_xlpm.col),
    _xlpm.r, _xlfn.XLOOKUP(_xlpm.d, _xlpm.dates, _xlpm.titres),
    IF(_xlpm.r=0,"",_xlpm.r)
)</f>
        <v>Entreprise</v>
      </c>
      <c r="E750">
        <f t="shared" si="46"/>
        <v>0</v>
      </c>
      <c r="F750" t="str">
        <f>_xlfn.XLOOKUP('Fiche formation'!$C$8,SitesFormations[Site de formation principal],SitesFormations[Mail pour assiduité],"")</f>
        <v>cfa-ensuplr-upvd@umontpellier.fr</v>
      </c>
      <c r="G750" t="s">
        <v>140</v>
      </c>
      <c r="H750" t="str">
        <f>_xlfn.TEXTJOIN(" ",TRUE,
'Fiche formation'!$C$18,
_xlfn.SWITCH('Fiche formation'!$C$18,"DNO","2A","DE AUDIO","3A",
_xlfn.SWITCH('Fiche formation'!$C$15,"DEUST","2A","DSCG","2A","MASTER","2A","BUT","3A","DCG","3A","LG","3A","LP","3A","INGE","3A",""))
)</f>
        <v>M CHPS 2A</v>
      </c>
    </row>
    <row r="751" spans="1:8" x14ac:dyDescent="0.3">
      <c r="A751" s="1">
        <f t="shared" si="47"/>
        <v>46609</v>
      </c>
      <c r="B751" t="str">
        <f t="shared" si="44"/>
        <v>14:00</v>
      </c>
      <c r="C751" t="str">
        <f t="shared" si="45"/>
        <v>17:00</v>
      </c>
      <c r="D751" s="12" t="str" cm="1">
        <f t="array" ref="D751">_xlfn.LET(
    _xlpm.d, A751,
    _xlpm.debut, DATE(2026,8,1),
    _xlpm.m, DATEDIF(_xlpm.debut, _xlpm.d, "m"),
    _xlpm.col, 1 + _xlpm.m*3,
    _xlpm.dates, INDEX('Calendrier 2026-2027'!$C$13:$BC$43,,_xlpm.col),
    _xlpm.titres, INDEX('Calendrier 2026-2027'!$D$13:$BD$43,,_xlpm.col),
    _xlpm.r, _xlfn.XLOOKUP(_xlpm.d, _xlpm.dates, _xlpm.titres),
    IF(_xlpm.r=0,"",_xlpm.r)
)</f>
        <v>Entreprise</v>
      </c>
      <c r="E751">
        <f t="shared" si="46"/>
        <v>0</v>
      </c>
      <c r="F751" t="str">
        <f>_xlfn.XLOOKUP('Fiche formation'!$C$8,SitesFormations[Site de formation principal],SitesFormations[Mail pour assiduité],"")</f>
        <v>cfa-ensuplr-upvd@umontpellier.fr</v>
      </c>
      <c r="G751" t="s">
        <v>140</v>
      </c>
      <c r="H751" t="str">
        <f>_xlfn.TEXTJOIN(" ",TRUE,
'Fiche formation'!$C$18,
_xlfn.SWITCH('Fiche formation'!$C$18,"DNO","2A","DE AUDIO","3A",
_xlfn.SWITCH('Fiche formation'!$C$15,"DEUST","2A","DSCG","2A","MASTER","2A","BUT","3A","DCG","3A","LG","3A","LP","3A","INGE","3A",""))
)</f>
        <v>M CHPS 2A</v>
      </c>
    </row>
    <row r="752" spans="1:8" x14ac:dyDescent="0.3">
      <c r="A752" s="1">
        <f t="shared" si="47"/>
        <v>46610</v>
      </c>
      <c r="B752" t="str">
        <f t="shared" si="44"/>
        <v>08:00</v>
      </c>
      <c r="C752" t="str">
        <f t="shared" si="45"/>
        <v>12:00</v>
      </c>
      <c r="D752" s="12" t="str" cm="1">
        <f t="array" ref="D752">_xlfn.LET(
    _xlpm.d, A752,
    _xlpm.debut, DATE(2026,8,1),
    _xlpm.m, DATEDIF(_xlpm.debut, _xlpm.d, "m"),
    _xlpm.col, 1 + _xlpm.m*3,
    _xlpm.dates, INDEX('Calendrier 2026-2027'!$C$13:$BC$43,,_xlpm.col),
    _xlpm.titres, INDEX('Calendrier 2026-2027'!$D$13:$BD$43,,_xlpm.col),
    _xlpm.r, _xlfn.XLOOKUP(_xlpm.d, _xlpm.dates, _xlpm.titres),
    IF(_xlpm.r=0,"",_xlpm.r)
)</f>
        <v>Entreprise</v>
      </c>
      <c r="E752">
        <f t="shared" si="46"/>
        <v>0</v>
      </c>
      <c r="F752" t="str">
        <f>_xlfn.XLOOKUP('Fiche formation'!$C$8,SitesFormations[Site de formation principal],SitesFormations[Mail pour assiduité],"")</f>
        <v>cfa-ensuplr-upvd@umontpellier.fr</v>
      </c>
      <c r="G752" t="s">
        <v>140</v>
      </c>
      <c r="H752" t="str">
        <f>_xlfn.TEXTJOIN(" ",TRUE,
'Fiche formation'!$C$18,
_xlfn.SWITCH('Fiche formation'!$C$18,"DNO","2A","DE AUDIO","3A",
_xlfn.SWITCH('Fiche formation'!$C$15,"DEUST","2A","DSCG","2A","MASTER","2A","BUT","3A","DCG","3A","LG","3A","LP","3A","INGE","3A",""))
)</f>
        <v>M CHPS 2A</v>
      </c>
    </row>
    <row r="753" spans="1:8" x14ac:dyDescent="0.3">
      <c r="A753" s="1">
        <f t="shared" si="47"/>
        <v>46610</v>
      </c>
      <c r="B753" t="str">
        <f t="shared" si="44"/>
        <v>14:00</v>
      </c>
      <c r="C753" t="str">
        <f t="shared" si="45"/>
        <v>17:00</v>
      </c>
      <c r="D753" s="12" t="str" cm="1">
        <f t="array" ref="D753">_xlfn.LET(
    _xlpm.d, A753,
    _xlpm.debut, DATE(2026,8,1),
    _xlpm.m, DATEDIF(_xlpm.debut, _xlpm.d, "m"),
    _xlpm.col, 1 + _xlpm.m*3,
    _xlpm.dates, INDEX('Calendrier 2026-2027'!$C$13:$BC$43,,_xlpm.col),
    _xlpm.titres, INDEX('Calendrier 2026-2027'!$D$13:$BD$43,,_xlpm.col),
    _xlpm.r, _xlfn.XLOOKUP(_xlpm.d, _xlpm.dates, _xlpm.titres),
    IF(_xlpm.r=0,"",_xlpm.r)
)</f>
        <v>Entreprise</v>
      </c>
      <c r="E753">
        <f t="shared" si="46"/>
        <v>0</v>
      </c>
      <c r="F753" t="str">
        <f>_xlfn.XLOOKUP('Fiche formation'!$C$8,SitesFormations[Site de formation principal],SitesFormations[Mail pour assiduité],"")</f>
        <v>cfa-ensuplr-upvd@umontpellier.fr</v>
      </c>
      <c r="G753" t="s">
        <v>140</v>
      </c>
      <c r="H753" t="str">
        <f>_xlfn.TEXTJOIN(" ",TRUE,
'Fiche formation'!$C$18,
_xlfn.SWITCH('Fiche formation'!$C$18,"DNO","2A","DE AUDIO","3A",
_xlfn.SWITCH('Fiche formation'!$C$15,"DEUST","2A","DSCG","2A","MASTER","2A","BUT","3A","DCG","3A","LG","3A","LP","3A","INGE","3A",""))
)</f>
        <v>M CHPS 2A</v>
      </c>
    </row>
    <row r="754" spans="1:8" x14ac:dyDescent="0.3">
      <c r="A754" s="1">
        <f t="shared" si="47"/>
        <v>46611</v>
      </c>
      <c r="B754" t="str">
        <f t="shared" si="44"/>
        <v>08:00</v>
      </c>
      <c r="C754" t="str">
        <f t="shared" si="45"/>
        <v>12:00</v>
      </c>
      <c r="D754" s="12" t="str" cm="1">
        <f t="array" ref="D754">_xlfn.LET(
    _xlpm.d, A754,
    _xlpm.debut, DATE(2026,8,1),
    _xlpm.m, DATEDIF(_xlpm.debut, _xlpm.d, "m"),
    _xlpm.col, 1 + _xlpm.m*3,
    _xlpm.dates, INDEX('Calendrier 2026-2027'!$C$13:$BC$43,,_xlpm.col),
    _xlpm.titres, INDEX('Calendrier 2026-2027'!$D$13:$BD$43,,_xlpm.col),
    _xlpm.r, _xlfn.XLOOKUP(_xlpm.d, _xlpm.dates, _xlpm.titres),
    IF(_xlpm.r=0,"",_xlpm.r)
)</f>
        <v>Entreprise</v>
      </c>
      <c r="E754">
        <f t="shared" si="46"/>
        <v>0</v>
      </c>
      <c r="F754" t="str">
        <f>_xlfn.XLOOKUP('Fiche formation'!$C$8,SitesFormations[Site de formation principal],SitesFormations[Mail pour assiduité],"")</f>
        <v>cfa-ensuplr-upvd@umontpellier.fr</v>
      </c>
      <c r="G754" t="s">
        <v>140</v>
      </c>
      <c r="H754" t="str">
        <f>_xlfn.TEXTJOIN(" ",TRUE,
'Fiche formation'!$C$18,
_xlfn.SWITCH('Fiche formation'!$C$18,"DNO","2A","DE AUDIO","3A",
_xlfn.SWITCH('Fiche formation'!$C$15,"DEUST","2A","DSCG","2A","MASTER","2A","BUT","3A","DCG","3A","LG","3A","LP","3A","INGE","3A",""))
)</f>
        <v>M CHPS 2A</v>
      </c>
    </row>
    <row r="755" spans="1:8" x14ac:dyDescent="0.3">
      <c r="A755" s="1">
        <f t="shared" si="47"/>
        <v>46611</v>
      </c>
      <c r="B755" t="str">
        <f t="shared" si="44"/>
        <v>14:00</v>
      </c>
      <c r="C755" t="str">
        <f t="shared" si="45"/>
        <v>17:00</v>
      </c>
      <c r="D755" s="12" t="str" cm="1">
        <f t="array" ref="D755">_xlfn.LET(
    _xlpm.d, A755,
    _xlpm.debut, DATE(2026,8,1),
    _xlpm.m, DATEDIF(_xlpm.debut, _xlpm.d, "m"),
    _xlpm.col, 1 + _xlpm.m*3,
    _xlpm.dates, INDEX('Calendrier 2026-2027'!$C$13:$BC$43,,_xlpm.col),
    _xlpm.titres, INDEX('Calendrier 2026-2027'!$D$13:$BD$43,,_xlpm.col),
    _xlpm.r, _xlfn.XLOOKUP(_xlpm.d, _xlpm.dates, _xlpm.titres),
    IF(_xlpm.r=0,"",_xlpm.r)
)</f>
        <v>Entreprise</v>
      </c>
      <c r="E755">
        <f t="shared" si="46"/>
        <v>0</v>
      </c>
      <c r="F755" t="str">
        <f>_xlfn.XLOOKUP('Fiche formation'!$C$8,SitesFormations[Site de formation principal],SitesFormations[Mail pour assiduité],"")</f>
        <v>cfa-ensuplr-upvd@umontpellier.fr</v>
      </c>
      <c r="G755" t="s">
        <v>140</v>
      </c>
      <c r="H755" t="str">
        <f>_xlfn.TEXTJOIN(" ",TRUE,
'Fiche formation'!$C$18,
_xlfn.SWITCH('Fiche formation'!$C$18,"DNO","2A","DE AUDIO","3A",
_xlfn.SWITCH('Fiche formation'!$C$15,"DEUST","2A","DSCG","2A","MASTER","2A","BUT","3A","DCG","3A","LG","3A","LP","3A","INGE","3A",""))
)</f>
        <v>M CHPS 2A</v>
      </c>
    </row>
    <row r="756" spans="1:8" x14ac:dyDescent="0.3">
      <c r="A756" s="1">
        <f t="shared" si="47"/>
        <v>46612</v>
      </c>
      <c r="B756" t="str">
        <f t="shared" si="44"/>
        <v>08:00</v>
      </c>
      <c r="C756" t="str">
        <f t="shared" si="45"/>
        <v>12:00</v>
      </c>
      <c r="D756" s="12" t="str" cm="1">
        <f t="array" ref="D756">_xlfn.LET(
    _xlpm.d, A756,
    _xlpm.debut, DATE(2026,8,1),
    _xlpm.m, DATEDIF(_xlpm.debut, _xlpm.d, "m"),
    _xlpm.col, 1 + _xlpm.m*3,
    _xlpm.dates, INDEX('Calendrier 2026-2027'!$C$13:$BC$43,,_xlpm.col),
    _xlpm.titres, INDEX('Calendrier 2026-2027'!$D$13:$BD$43,,_xlpm.col),
    _xlpm.r, _xlfn.XLOOKUP(_xlpm.d, _xlpm.dates, _xlpm.titres),
    IF(_xlpm.r=0,"",_xlpm.r)
)</f>
        <v>Entreprise</v>
      </c>
      <c r="E756">
        <f t="shared" si="46"/>
        <v>0</v>
      </c>
      <c r="F756" t="str">
        <f>_xlfn.XLOOKUP('Fiche formation'!$C$8,SitesFormations[Site de formation principal],SitesFormations[Mail pour assiduité],"")</f>
        <v>cfa-ensuplr-upvd@umontpellier.fr</v>
      </c>
      <c r="G756" t="s">
        <v>140</v>
      </c>
      <c r="H756" t="str">
        <f>_xlfn.TEXTJOIN(" ",TRUE,
'Fiche formation'!$C$18,
_xlfn.SWITCH('Fiche formation'!$C$18,"DNO","2A","DE AUDIO","3A",
_xlfn.SWITCH('Fiche formation'!$C$15,"DEUST","2A","DSCG","2A","MASTER","2A","BUT","3A","DCG","3A","LG","3A","LP","3A","INGE","3A",""))
)</f>
        <v>M CHPS 2A</v>
      </c>
    </row>
    <row r="757" spans="1:8" x14ac:dyDescent="0.3">
      <c r="A757" s="1">
        <f t="shared" si="47"/>
        <v>46612</v>
      </c>
      <c r="B757" t="str">
        <f t="shared" si="44"/>
        <v>14:00</v>
      </c>
      <c r="C757" t="str">
        <f t="shared" si="45"/>
        <v>17:00</v>
      </c>
      <c r="D757" s="12" t="str" cm="1">
        <f t="array" ref="D757">_xlfn.LET(
    _xlpm.d, A757,
    _xlpm.debut, DATE(2026,8,1),
    _xlpm.m, DATEDIF(_xlpm.debut, _xlpm.d, "m"),
    _xlpm.col, 1 + _xlpm.m*3,
    _xlpm.dates, INDEX('Calendrier 2026-2027'!$C$13:$BC$43,,_xlpm.col),
    _xlpm.titres, INDEX('Calendrier 2026-2027'!$D$13:$BD$43,,_xlpm.col),
    _xlpm.r, _xlfn.XLOOKUP(_xlpm.d, _xlpm.dates, _xlpm.titres),
    IF(_xlpm.r=0,"",_xlpm.r)
)</f>
        <v>Entreprise</v>
      </c>
      <c r="E757">
        <f t="shared" si="46"/>
        <v>0</v>
      </c>
      <c r="F757" t="str">
        <f>_xlfn.XLOOKUP('Fiche formation'!$C$8,SitesFormations[Site de formation principal],SitesFormations[Mail pour assiduité],"")</f>
        <v>cfa-ensuplr-upvd@umontpellier.fr</v>
      </c>
      <c r="G757" t="s">
        <v>140</v>
      </c>
      <c r="H757" t="str">
        <f>_xlfn.TEXTJOIN(" ",TRUE,
'Fiche formation'!$C$18,
_xlfn.SWITCH('Fiche formation'!$C$18,"DNO","2A","DE AUDIO","3A",
_xlfn.SWITCH('Fiche formation'!$C$15,"DEUST","2A","DSCG","2A","MASTER","2A","BUT","3A","DCG","3A","LG","3A","LP","3A","INGE","3A",""))
)</f>
        <v>M CHPS 2A</v>
      </c>
    </row>
    <row r="758" spans="1:8" x14ac:dyDescent="0.3">
      <c r="A758" s="1">
        <f t="shared" si="47"/>
        <v>46613</v>
      </c>
      <c r="B758" t="str">
        <f t="shared" si="44"/>
        <v/>
      </c>
      <c r="C758" t="str">
        <f t="shared" si="45"/>
        <v/>
      </c>
      <c r="D758" s="12" t="str" cm="1">
        <f t="array" ref="D758">_xlfn.LET(
    _xlpm.d, A758,
    _xlpm.debut, DATE(2026,8,1),
    _xlpm.m, DATEDIF(_xlpm.debut, _xlpm.d, "m"),
    _xlpm.col, 1 + _xlpm.m*3,
    _xlpm.dates, INDEX('Calendrier 2026-2027'!$C$13:$BC$43,,_xlpm.col),
    _xlpm.titres, INDEX('Calendrier 2026-2027'!$D$13:$BD$43,,_xlpm.col),
    _xlpm.r, _xlfn.XLOOKUP(_xlpm.d, _xlpm.dates, _xlpm.titres),
    IF(_xlpm.r=0,"",_xlpm.r)
)</f>
        <v/>
      </c>
      <c r="E758" t="str">
        <f t="shared" si="46"/>
        <v/>
      </c>
      <c r="F758" t="str">
        <f>_xlfn.XLOOKUP('Fiche formation'!$C$8,SitesFormations[Site de formation principal],SitesFormations[Mail pour assiduité],"")</f>
        <v>cfa-ensuplr-upvd@umontpellier.fr</v>
      </c>
      <c r="G758" t="s">
        <v>140</v>
      </c>
      <c r="H758" t="str">
        <f>_xlfn.TEXTJOIN(" ",TRUE,
'Fiche formation'!$C$18,
_xlfn.SWITCH('Fiche formation'!$C$18,"DNO","2A","DE AUDIO","3A",
_xlfn.SWITCH('Fiche formation'!$C$15,"DEUST","2A","DSCG","2A","MASTER","2A","BUT","3A","DCG","3A","LG","3A","LP","3A","INGE","3A",""))
)</f>
        <v>M CHPS 2A</v>
      </c>
    </row>
    <row r="759" spans="1:8" x14ac:dyDescent="0.3">
      <c r="A759" s="1">
        <f t="shared" si="47"/>
        <v>46613</v>
      </c>
      <c r="B759" t="str">
        <f t="shared" si="44"/>
        <v/>
      </c>
      <c r="C759" t="str">
        <f t="shared" si="45"/>
        <v/>
      </c>
      <c r="D759" s="12" t="str" cm="1">
        <f t="array" ref="D759">_xlfn.LET(
    _xlpm.d, A759,
    _xlpm.debut, DATE(2026,8,1),
    _xlpm.m, DATEDIF(_xlpm.debut, _xlpm.d, "m"),
    _xlpm.col, 1 + _xlpm.m*3,
    _xlpm.dates, INDEX('Calendrier 2026-2027'!$C$13:$BC$43,,_xlpm.col),
    _xlpm.titres, INDEX('Calendrier 2026-2027'!$D$13:$BD$43,,_xlpm.col),
    _xlpm.r, _xlfn.XLOOKUP(_xlpm.d, _xlpm.dates, _xlpm.titres),
    IF(_xlpm.r=0,"",_xlpm.r)
)</f>
        <v/>
      </c>
      <c r="E759" t="str">
        <f t="shared" si="46"/>
        <v/>
      </c>
      <c r="F759" t="str">
        <f>_xlfn.XLOOKUP('Fiche formation'!$C$8,SitesFormations[Site de formation principal],SitesFormations[Mail pour assiduité],"")</f>
        <v>cfa-ensuplr-upvd@umontpellier.fr</v>
      </c>
      <c r="G759" t="s">
        <v>140</v>
      </c>
      <c r="H759" t="str">
        <f>_xlfn.TEXTJOIN(" ",TRUE,
'Fiche formation'!$C$18,
_xlfn.SWITCH('Fiche formation'!$C$18,"DNO","2A","DE AUDIO","3A",
_xlfn.SWITCH('Fiche formation'!$C$15,"DEUST","2A","DSCG","2A","MASTER","2A","BUT","3A","DCG","3A","LG","3A","LP","3A","INGE","3A",""))
)</f>
        <v>M CHPS 2A</v>
      </c>
    </row>
    <row r="760" spans="1:8" x14ac:dyDescent="0.3">
      <c r="A760" s="1">
        <f t="shared" si="47"/>
        <v>46614</v>
      </c>
      <c r="B760" t="str">
        <f t="shared" si="44"/>
        <v/>
      </c>
      <c r="C760" t="str">
        <f t="shared" si="45"/>
        <v/>
      </c>
      <c r="D760" s="12" t="str" cm="1">
        <f t="array" ref="D760">_xlfn.LET(
    _xlpm.d, A760,
    _xlpm.debut, DATE(2026,8,1),
    _xlpm.m, DATEDIF(_xlpm.debut, _xlpm.d, "m"),
    _xlpm.col, 1 + _xlpm.m*3,
    _xlpm.dates, INDEX('Calendrier 2026-2027'!$C$13:$BC$43,,_xlpm.col),
    _xlpm.titres, INDEX('Calendrier 2026-2027'!$D$13:$BD$43,,_xlpm.col),
    _xlpm.r, _xlfn.XLOOKUP(_xlpm.d, _xlpm.dates, _xlpm.titres),
    IF(_xlpm.r=0,"",_xlpm.r)
)</f>
        <v/>
      </c>
      <c r="E760" t="str">
        <f t="shared" si="46"/>
        <v/>
      </c>
      <c r="F760" t="str">
        <f>_xlfn.XLOOKUP('Fiche formation'!$C$8,SitesFormations[Site de formation principal],SitesFormations[Mail pour assiduité],"")</f>
        <v>cfa-ensuplr-upvd@umontpellier.fr</v>
      </c>
      <c r="G760" t="s">
        <v>140</v>
      </c>
      <c r="H760" t="str">
        <f>_xlfn.TEXTJOIN(" ",TRUE,
'Fiche formation'!$C$18,
_xlfn.SWITCH('Fiche formation'!$C$18,"DNO","2A","DE AUDIO","3A",
_xlfn.SWITCH('Fiche formation'!$C$15,"DEUST","2A","DSCG","2A","MASTER","2A","BUT","3A","DCG","3A","LG","3A","LP","3A","INGE","3A",""))
)</f>
        <v>M CHPS 2A</v>
      </c>
    </row>
    <row r="761" spans="1:8" x14ac:dyDescent="0.3">
      <c r="A761" s="1">
        <f t="shared" si="47"/>
        <v>46614</v>
      </c>
      <c r="B761" t="str">
        <f t="shared" si="44"/>
        <v/>
      </c>
      <c r="C761" t="str">
        <f t="shared" si="45"/>
        <v/>
      </c>
      <c r="D761" s="12" t="str" cm="1">
        <f t="array" ref="D761">_xlfn.LET(
    _xlpm.d, A761,
    _xlpm.debut, DATE(2026,8,1),
    _xlpm.m, DATEDIF(_xlpm.debut, _xlpm.d, "m"),
    _xlpm.col, 1 + _xlpm.m*3,
    _xlpm.dates, INDEX('Calendrier 2026-2027'!$C$13:$BC$43,,_xlpm.col),
    _xlpm.titres, INDEX('Calendrier 2026-2027'!$D$13:$BD$43,,_xlpm.col),
    _xlpm.r, _xlfn.XLOOKUP(_xlpm.d, _xlpm.dates, _xlpm.titres),
    IF(_xlpm.r=0,"",_xlpm.r)
)</f>
        <v/>
      </c>
      <c r="E761" t="str">
        <f t="shared" si="46"/>
        <v/>
      </c>
      <c r="F761" t="str">
        <f>_xlfn.XLOOKUP('Fiche formation'!$C$8,SitesFormations[Site de formation principal],SitesFormations[Mail pour assiduité],"")</f>
        <v>cfa-ensuplr-upvd@umontpellier.fr</v>
      </c>
      <c r="G761" t="s">
        <v>140</v>
      </c>
      <c r="H761" t="str">
        <f>_xlfn.TEXTJOIN(" ",TRUE,
'Fiche formation'!$C$18,
_xlfn.SWITCH('Fiche formation'!$C$18,"DNO","2A","DE AUDIO","3A",
_xlfn.SWITCH('Fiche formation'!$C$15,"DEUST","2A","DSCG","2A","MASTER","2A","BUT","3A","DCG","3A","LG","3A","LP","3A","INGE","3A",""))
)</f>
        <v>M CHPS 2A</v>
      </c>
    </row>
    <row r="762" spans="1:8" x14ac:dyDescent="0.3">
      <c r="A762" s="1">
        <f t="shared" si="47"/>
        <v>46615</v>
      </c>
      <c r="B762" t="str">
        <f t="shared" si="44"/>
        <v>08:00</v>
      </c>
      <c r="C762" t="str">
        <f t="shared" si="45"/>
        <v>12:00</v>
      </c>
      <c r="D762" s="12" t="str" cm="1">
        <f t="array" ref="D762">_xlfn.LET(
    _xlpm.d, A762,
    _xlpm.debut, DATE(2026,8,1),
    _xlpm.m, DATEDIF(_xlpm.debut, _xlpm.d, "m"),
    _xlpm.col, 1 + _xlpm.m*3,
    _xlpm.dates, INDEX('Calendrier 2026-2027'!$C$13:$BC$43,,_xlpm.col),
    _xlpm.titres, INDEX('Calendrier 2026-2027'!$D$13:$BD$43,,_xlpm.col),
    _xlpm.r, _xlfn.XLOOKUP(_xlpm.d, _xlpm.dates, _xlpm.titres),
    IF(_xlpm.r=0,"",_xlpm.r)
)</f>
        <v>Entreprise</v>
      </c>
      <c r="E762">
        <f t="shared" si="46"/>
        <v>0</v>
      </c>
      <c r="F762" t="str">
        <f>_xlfn.XLOOKUP('Fiche formation'!$C$8,SitesFormations[Site de formation principal],SitesFormations[Mail pour assiduité],"")</f>
        <v>cfa-ensuplr-upvd@umontpellier.fr</v>
      </c>
      <c r="G762" t="s">
        <v>140</v>
      </c>
      <c r="H762" t="str">
        <f>_xlfn.TEXTJOIN(" ",TRUE,
'Fiche formation'!$C$18,
_xlfn.SWITCH('Fiche formation'!$C$18,"DNO","2A","DE AUDIO","3A",
_xlfn.SWITCH('Fiche formation'!$C$15,"DEUST","2A","DSCG","2A","MASTER","2A","BUT","3A","DCG","3A","LG","3A","LP","3A","INGE","3A",""))
)</f>
        <v>M CHPS 2A</v>
      </c>
    </row>
    <row r="763" spans="1:8" x14ac:dyDescent="0.3">
      <c r="A763" s="1">
        <f t="shared" si="47"/>
        <v>46615</v>
      </c>
      <c r="B763" t="str">
        <f t="shared" si="44"/>
        <v>14:00</v>
      </c>
      <c r="C763" t="str">
        <f t="shared" si="45"/>
        <v>17:00</v>
      </c>
      <c r="D763" s="12" t="str" cm="1">
        <f t="array" ref="D763">_xlfn.LET(
    _xlpm.d, A763,
    _xlpm.debut, DATE(2026,8,1),
    _xlpm.m, DATEDIF(_xlpm.debut, _xlpm.d, "m"),
    _xlpm.col, 1 + _xlpm.m*3,
    _xlpm.dates, INDEX('Calendrier 2026-2027'!$C$13:$BC$43,,_xlpm.col),
    _xlpm.titres, INDEX('Calendrier 2026-2027'!$D$13:$BD$43,,_xlpm.col),
    _xlpm.r, _xlfn.XLOOKUP(_xlpm.d, _xlpm.dates, _xlpm.titres),
    IF(_xlpm.r=0,"",_xlpm.r)
)</f>
        <v>Entreprise</v>
      </c>
      <c r="E763">
        <f t="shared" si="46"/>
        <v>0</v>
      </c>
      <c r="F763" t="str">
        <f>_xlfn.XLOOKUP('Fiche formation'!$C$8,SitesFormations[Site de formation principal],SitesFormations[Mail pour assiduité],"")</f>
        <v>cfa-ensuplr-upvd@umontpellier.fr</v>
      </c>
      <c r="G763" t="s">
        <v>140</v>
      </c>
      <c r="H763" t="str">
        <f>_xlfn.TEXTJOIN(" ",TRUE,
'Fiche formation'!$C$18,
_xlfn.SWITCH('Fiche formation'!$C$18,"DNO","2A","DE AUDIO","3A",
_xlfn.SWITCH('Fiche formation'!$C$15,"DEUST","2A","DSCG","2A","MASTER","2A","BUT","3A","DCG","3A","LG","3A","LP","3A","INGE","3A",""))
)</f>
        <v>M CHPS 2A</v>
      </c>
    </row>
    <row r="764" spans="1:8" x14ac:dyDescent="0.3">
      <c r="A764" s="1">
        <f t="shared" si="47"/>
        <v>46616</v>
      </c>
      <c r="B764" t="str">
        <f t="shared" si="44"/>
        <v>08:00</v>
      </c>
      <c r="C764" t="str">
        <f t="shared" si="45"/>
        <v>12:00</v>
      </c>
      <c r="D764" s="12" t="str" cm="1">
        <f t="array" ref="D764">_xlfn.LET(
    _xlpm.d, A764,
    _xlpm.debut, DATE(2026,8,1),
    _xlpm.m, DATEDIF(_xlpm.debut, _xlpm.d, "m"),
    _xlpm.col, 1 + _xlpm.m*3,
    _xlpm.dates, INDEX('Calendrier 2026-2027'!$C$13:$BC$43,,_xlpm.col),
    _xlpm.titres, INDEX('Calendrier 2026-2027'!$D$13:$BD$43,,_xlpm.col),
    _xlpm.r, _xlfn.XLOOKUP(_xlpm.d, _xlpm.dates, _xlpm.titres),
    IF(_xlpm.r=0,"",_xlpm.r)
)</f>
        <v>Entreprise</v>
      </c>
      <c r="E764">
        <f t="shared" si="46"/>
        <v>0</v>
      </c>
      <c r="F764" t="str">
        <f>_xlfn.XLOOKUP('Fiche formation'!$C$8,SitesFormations[Site de formation principal],SitesFormations[Mail pour assiduité],"")</f>
        <v>cfa-ensuplr-upvd@umontpellier.fr</v>
      </c>
      <c r="G764" t="s">
        <v>140</v>
      </c>
      <c r="H764" t="str">
        <f>_xlfn.TEXTJOIN(" ",TRUE,
'Fiche formation'!$C$18,
_xlfn.SWITCH('Fiche formation'!$C$18,"DNO","2A","DE AUDIO","3A",
_xlfn.SWITCH('Fiche formation'!$C$15,"DEUST","2A","DSCG","2A","MASTER","2A","BUT","3A","DCG","3A","LG","3A","LP","3A","INGE","3A",""))
)</f>
        <v>M CHPS 2A</v>
      </c>
    </row>
    <row r="765" spans="1:8" x14ac:dyDescent="0.3">
      <c r="A765" s="1">
        <f t="shared" si="47"/>
        <v>46616</v>
      </c>
      <c r="B765" t="str">
        <f t="shared" si="44"/>
        <v>14:00</v>
      </c>
      <c r="C765" t="str">
        <f t="shared" si="45"/>
        <v>17:00</v>
      </c>
      <c r="D765" s="12" t="str" cm="1">
        <f t="array" ref="D765">_xlfn.LET(
    _xlpm.d, A765,
    _xlpm.debut, DATE(2026,8,1),
    _xlpm.m, DATEDIF(_xlpm.debut, _xlpm.d, "m"),
    _xlpm.col, 1 + _xlpm.m*3,
    _xlpm.dates, INDEX('Calendrier 2026-2027'!$C$13:$BC$43,,_xlpm.col),
    _xlpm.titres, INDEX('Calendrier 2026-2027'!$D$13:$BD$43,,_xlpm.col),
    _xlpm.r, _xlfn.XLOOKUP(_xlpm.d, _xlpm.dates, _xlpm.titres),
    IF(_xlpm.r=0,"",_xlpm.r)
)</f>
        <v>Entreprise</v>
      </c>
      <c r="E765">
        <f t="shared" si="46"/>
        <v>0</v>
      </c>
      <c r="F765" t="str">
        <f>_xlfn.XLOOKUP('Fiche formation'!$C$8,SitesFormations[Site de formation principal],SitesFormations[Mail pour assiduité],"")</f>
        <v>cfa-ensuplr-upvd@umontpellier.fr</v>
      </c>
      <c r="G765" t="s">
        <v>140</v>
      </c>
      <c r="H765" t="str">
        <f>_xlfn.TEXTJOIN(" ",TRUE,
'Fiche formation'!$C$18,
_xlfn.SWITCH('Fiche formation'!$C$18,"DNO","2A","DE AUDIO","3A",
_xlfn.SWITCH('Fiche formation'!$C$15,"DEUST","2A","DSCG","2A","MASTER","2A","BUT","3A","DCG","3A","LG","3A","LP","3A","INGE","3A",""))
)</f>
        <v>M CHPS 2A</v>
      </c>
    </row>
    <row r="766" spans="1:8" x14ac:dyDescent="0.3">
      <c r="A766" s="1">
        <f t="shared" si="47"/>
        <v>46617</v>
      </c>
      <c r="B766" t="str">
        <f t="shared" si="44"/>
        <v>08:00</v>
      </c>
      <c r="C766" t="str">
        <f t="shared" si="45"/>
        <v>12:00</v>
      </c>
      <c r="D766" s="12" t="str" cm="1">
        <f t="array" ref="D766">_xlfn.LET(
    _xlpm.d, A766,
    _xlpm.debut, DATE(2026,8,1),
    _xlpm.m, DATEDIF(_xlpm.debut, _xlpm.d, "m"),
    _xlpm.col, 1 + _xlpm.m*3,
    _xlpm.dates, INDEX('Calendrier 2026-2027'!$C$13:$BC$43,,_xlpm.col),
    _xlpm.titres, INDEX('Calendrier 2026-2027'!$D$13:$BD$43,,_xlpm.col),
    _xlpm.r, _xlfn.XLOOKUP(_xlpm.d, _xlpm.dates, _xlpm.titres),
    IF(_xlpm.r=0,"",_xlpm.r)
)</f>
        <v>Entreprise</v>
      </c>
      <c r="E766">
        <f t="shared" si="46"/>
        <v>0</v>
      </c>
      <c r="F766" t="str">
        <f>_xlfn.XLOOKUP('Fiche formation'!$C$8,SitesFormations[Site de formation principal],SitesFormations[Mail pour assiduité],"")</f>
        <v>cfa-ensuplr-upvd@umontpellier.fr</v>
      </c>
      <c r="G766" t="s">
        <v>140</v>
      </c>
      <c r="H766" t="str">
        <f>_xlfn.TEXTJOIN(" ",TRUE,
'Fiche formation'!$C$18,
_xlfn.SWITCH('Fiche formation'!$C$18,"DNO","2A","DE AUDIO","3A",
_xlfn.SWITCH('Fiche formation'!$C$15,"DEUST","2A","DSCG","2A","MASTER","2A","BUT","3A","DCG","3A","LG","3A","LP","3A","INGE","3A",""))
)</f>
        <v>M CHPS 2A</v>
      </c>
    </row>
    <row r="767" spans="1:8" x14ac:dyDescent="0.3">
      <c r="A767" s="1">
        <f t="shared" si="47"/>
        <v>46617</v>
      </c>
      <c r="B767" t="str">
        <f t="shared" si="44"/>
        <v>14:00</v>
      </c>
      <c r="C767" t="str">
        <f t="shared" si="45"/>
        <v>17:00</v>
      </c>
      <c r="D767" s="12" t="str" cm="1">
        <f t="array" ref="D767">_xlfn.LET(
    _xlpm.d, A767,
    _xlpm.debut, DATE(2026,8,1),
    _xlpm.m, DATEDIF(_xlpm.debut, _xlpm.d, "m"),
    _xlpm.col, 1 + _xlpm.m*3,
    _xlpm.dates, INDEX('Calendrier 2026-2027'!$C$13:$BC$43,,_xlpm.col),
    _xlpm.titres, INDEX('Calendrier 2026-2027'!$D$13:$BD$43,,_xlpm.col),
    _xlpm.r, _xlfn.XLOOKUP(_xlpm.d, _xlpm.dates, _xlpm.titres),
    IF(_xlpm.r=0,"",_xlpm.r)
)</f>
        <v>Entreprise</v>
      </c>
      <c r="E767">
        <f t="shared" si="46"/>
        <v>0</v>
      </c>
      <c r="F767" t="str">
        <f>_xlfn.XLOOKUP('Fiche formation'!$C$8,SitesFormations[Site de formation principal],SitesFormations[Mail pour assiduité],"")</f>
        <v>cfa-ensuplr-upvd@umontpellier.fr</v>
      </c>
      <c r="G767" t="s">
        <v>140</v>
      </c>
      <c r="H767" t="str">
        <f>_xlfn.TEXTJOIN(" ",TRUE,
'Fiche formation'!$C$18,
_xlfn.SWITCH('Fiche formation'!$C$18,"DNO","2A","DE AUDIO","3A",
_xlfn.SWITCH('Fiche formation'!$C$15,"DEUST","2A","DSCG","2A","MASTER","2A","BUT","3A","DCG","3A","LG","3A","LP","3A","INGE","3A",""))
)</f>
        <v>M CHPS 2A</v>
      </c>
    </row>
    <row r="768" spans="1:8" x14ac:dyDescent="0.3">
      <c r="A768" s="1">
        <f t="shared" si="47"/>
        <v>46618</v>
      </c>
      <c r="B768" t="str">
        <f t="shared" si="44"/>
        <v>08:00</v>
      </c>
      <c r="C768" t="str">
        <f t="shared" si="45"/>
        <v>12:00</v>
      </c>
      <c r="D768" s="12" t="str" cm="1">
        <f t="array" ref="D768">_xlfn.LET(
    _xlpm.d, A768,
    _xlpm.debut, DATE(2026,8,1),
    _xlpm.m, DATEDIF(_xlpm.debut, _xlpm.d, "m"),
    _xlpm.col, 1 + _xlpm.m*3,
    _xlpm.dates, INDEX('Calendrier 2026-2027'!$C$13:$BC$43,,_xlpm.col),
    _xlpm.titres, INDEX('Calendrier 2026-2027'!$D$13:$BD$43,,_xlpm.col),
    _xlpm.r, _xlfn.XLOOKUP(_xlpm.d, _xlpm.dates, _xlpm.titres),
    IF(_xlpm.r=0,"",_xlpm.r)
)</f>
        <v>Entreprise</v>
      </c>
      <c r="E768">
        <f t="shared" si="46"/>
        <v>0</v>
      </c>
      <c r="F768" t="str">
        <f>_xlfn.XLOOKUP('Fiche formation'!$C$8,SitesFormations[Site de formation principal],SitesFormations[Mail pour assiduité],"")</f>
        <v>cfa-ensuplr-upvd@umontpellier.fr</v>
      </c>
      <c r="G768" t="s">
        <v>140</v>
      </c>
      <c r="H768" t="str">
        <f>_xlfn.TEXTJOIN(" ",TRUE,
'Fiche formation'!$C$18,
_xlfn.SWITCH('Fiche formation'!$C$18,"DNO","2A","DE AUDIO","3A",
_xlfn.SWITCH('Fiche formation'!$C$15,"DEUST","2A","DSCG","2A","MASTER","2A","BUT","3A","DCG","3A","LG","3A","LP","3A","INGE","3A",""))
)</f>
        <v>M CHPS 2A</v>
      </c>
    </row>
    <row r="769" spans="1:8" x14ac:dyDescent="0.3">
      <c r="A769" s="1">
        <f t="shared" si="47"/>
        <v>46618</v>
      </c>
      <c r="B769" t="str">
        <f t="shared" si="44"/>
        <v>14:00</v>
      </c>
      <c r="C769" t="str">
        <f t="shared" si="45"/>
        <v>17:00</v>
      </c>
      <c r="D769" s="12" t="str" cm="1">
        <f t="array" ref="D769">_xlfn.LET(
    _xlpm.d, A769,
    _xlpm.debut, DATE(2026,8,1),
    _xlpm.m, DATEDIF(_xlpm.debut, _xlpm.d, "m"),
    _xlpm.col, 1 + _xlpm.m*3,
    _xlpm.dates, INDEX('Calendrier 2026-2027'!$C$13:$BC$43,,_xlpm.col),
    _xlpm.titres, INDEX('Calendrier 2026-2027'!$D$13:$BD$43,,_xlpm.col),
    _xlpm.r, _xlfn.XLOOKUP(_xlpm.d, _xlpm.dates, _xlpm.titres),
    IF(_xlpm.r=0,"",_xlpm.r)
)</f>
        <v>Entreprise</v>
      </c>
      <c r="E769">
        <f t="shared" si="46"/>
        <v>0</v>
      </c>
      <c r="F769" t="str">
        <f>_xlfn.XLOOKUP('Fiche formation'!$C$8,SitesFormations[Site de formation principal],SitesFormations[Mail pour assiduité],"")</f>
        <v>cfa-ensuplr-upvd@umontpellier.fr</v>
      </c>
      <c r="G769" t="s">
        <v>140</v>
      </c>
      <c r="H769" t="str">
        <f>_xlfn.TEXTJOIN(" ",TRUE,
'Fiche formation'!$C$18,
_xlfn.SWITCH('Fiche formation'!$C$18,"DNO","2A","DE AUDIO","3A",
_xlfn.SWITCH('Fiche formation'!$C$15,"DEUST","2A","DSCG","2A","MASTER","2A","BUT","3A","DCG","3A","LG","3A","LP","3A","INGE","3A",""))
)</f>
        <v>M CHPS 2A</v>
      </c>
    </row>
    <row r="770" spans="1:8" x14ac:dyDescent="0.3">
      <c r="A770" s="1">
        <f t="shared" si="47"/>
        <v>46619</v>
      </c>
      <c r="B770" t="str">
        <f t="shared" si="44"/>
        <v>08:00</v>
      </c>
      <c r="C770" t="str">
        <f t="shared" si="45"/>
        <v>12:00</v>
      </c>
      <c r="D770" s="12" t="str" cm="1">
        <f t="array" ref="D770">_xlfn.LET(
    _xlpm.d, A770,
    _xlpm.debut, DATE(2026,8,1),
    _xlpm.m, DATEDIF(_xlpm.debut, _xlpm.d, "m"),
    _xlpm.col, 1 + _xlpm.m*3,
    _xlpm.dates, INDEX('Calendrier 2026-2027'!$C$13:$BC$43,,_xlpm.col),
    _xlpm.titres, INDEX('Calendrier 2026-2027'!$D$13:$BD$43,,_xlpm.col),
    _xlpm.r, _xlfn.XLOOKUP(_xlpm.d, _xlpm.dates, _xlpm.titres),
    IF(_xlpm.r=0,"",_xlpm.r)
)</f>
        <v>Entreprise</v>
      </c>
      <c r="E770">
        <f t="shared" si="46"/>
        <v>0</v>
      </c>
      <c r="F770" t="str">
        <f>_xlfn.XLOOKUP('Fiche formation'!$C$8,SitesFormations[Site de formation principal],SitesFormations[Mail pour assiduité],"")</f>
        <v>cfa-ensuplr-upvd@umontpellier.fr</v>
      </c>
      <c r="G770" t="s">
        <v>140</v>
      </c>
      <c r="H770" t="str">
        <f>_xlfn.TEXTJOIN(" ",TRUE,
'Fiche formation'!$C$18,
_xlfn.SWITCH('Fiche formation'!$C$18,"DNO","2A","DE AUDIO","3A",
_xlfn.SWITCH('Fiche formation'!$C$15,"DEUST","2A","DSCG","2A","MASTER","2A","BUT","3A","DCG","3A","LG","3A","LP","3A","INGE","3A",""))
)</f>
        <v>M CHPS 2A</v>
      </c>
    </row>
    <row r="771" spans="1:8" x14ac:dyDescent="0.3">
      <c r="A771" s="1">
        <f t="shared" si="47"/>
        <v>46619</v>
      </c>
      <c r="B771" t="str">
        <f t="shared" ref="B771:B791" si="48">IF(D771="","",IF($A771=$A770,"14:00","08:00"))</f>
        <v>14:00</v>
      </c>
      <c r="C771" t="str">
        <f t="shared" ref="C771:C791" si="49">IF(D771="","",IF($A771=$A770,"17:00","12:00"))</f>
        <v>17:00</v>
      </c>
      <c r="D771" s="12" t="str" cm="1">
        <f t="array" ref="D771">_xlfn.LET(
    _xlpm.d, A771,
    _xlpm.debut, DATE(2026,8,1),
    _xlpm.m, DATEDIF(_xlpm.debut, _xlpm.d, "m"),
    _xlpm.col, 1 + _xlpm.m*3,
    _xlpm.dates, INDEX('Calendrier 2026-2027'!$C$13:$BC$43,,_xlpm.col),
    _xlpm.titres, INDEX('Calendrier 2026-2027'!$D$13:$BD$43,,_xlpm.col),
    _xlpm.r, _xlfn.XLOOKUP(_xlpm.d, _xlpm.dates, _xlpm.titres),
    IF(_xlpm.r=0,"",_xlpm.r)
)</f>
        <v>Entreprise</v>
      </c>
      <c r="E771">
        <f t="shared" ref="E771:E834" si="50">IF(D771="","",IF(OR(D771="Entreprise",D771="Révisions (Etp)"),0,1))</f>
        <v>0</v>
      </c>
      <c r="F771" t="str">
        <f>_xlfn.XLOOKUP('Fiche formation'!$C$8,SitesFormations[Site de formation principal],SitesFormations[Mail pour assiduité],"")</f>
        <v>cfa-ensuplr-upvd@umontpellier.fr</v>
      </c>
      <c r="G771" t="s">
        <v>140</v>
      </c>
      <c r="H771" t="str">
        <f>_xlfn.TEXTJOIN(" ",TRUE,
'Fiche formation'!$C$18,
_xlfn.SWITCH('Fiche formation'!$C$18,"DNO","2A","DE AUDIO","3A",
_xlfn.SWITCH('Fiche formation'!$C$15,"DEUST","2A","DSCG","2A","MASTER","2A","BUT","3A","DCG","3A","LG","3A","LP","3A","INGE","3A",""))
)</f>
        <v>M CHPS 2A</v>
      </c>
    </row>
    <row r="772" spans="1:8" x14ac:dyDescent="0.3">
      <c r="A772" s="1">
        <f t="shared" ref="A772:A835" si="51">IF(A771=A770,A771+1,A771)</f>
        <v>46620</v>
      </c>
      <c r="B772" t="str">
        <f t="shared" si="48"/>
        <v/>
      </c>
      <c r="C772" t="str">
        <f t="shared" si="49"/>
        <v/>
      </c>
      <c r="D772" s="12" t="str" cm="1">
        <f t="array" ref="D772">_xlfn.LET(
    _xlpm.d, A772,
    _xlpm.debut, DATE(2026,8,1),
    _xlpm.m, DATEDIF(_xlpm.debut, _xlpm.d, "m"),
    _xlpm.col, 1 + _xlpm.m*3,
    _xlpm.dates, INDEX('Calendrier 2026-2027'!$C$13:$BC$43,,_xlpm.col),
    _xlpm.titres, INDEX('Calendrier 2026-2027'!$D$13:$BD$43,,_xlpm.col),
    _xlpm.r, _xlfn.XLOOKUP(_xlpm.d, _xlpm.dates, _xlpm.titres),
    IF(_xlpm.r=0,"",_xlpm.r)
)</f>
        <v/>
      </c>
      <c r="E772" t="str">
        <f t="shared" si="50"/>
        <v/>
      </c>
      <c r="F772" t="str">
        <f>_xlfn.XLOOKUP('Fiche formation'!$C$8,SitesFormations[Site de formation principal],SitesFormations[Mail pour assiduité],"")</f>
        <v>cfa-ensuplr-upvd@umontpellier.fr</v>
      </c>
      <c r="G772" t="s">
        <v>140</v>
      </c>
      <c r="H772" t="str">
        <f>_xlfn.TEXTJOIN(" ",TRUE,
'Fiche formation'!$C$18,
_xlfn.SWITCH('Fiche formation'!$C$18,"DNO","2A","DE AUDIO","3A",
_xlfn.SWITCH('Fiche formation'!$C$15,"DEUST","2A","DSCG","2A","MASTER","2A","BUT","3A","DCG","3A","LG","3A","LP","3A","INGE","3A",""))
)</f>
        <v>M CHPS 2A</v>
      </c>
    </row>
    <row r="773" spans="1:8" x14ac:dyDescent="0.3">
      <c r="A773" s="1">
        <f t="shared" si="51"/>
        <v>46620</v>
      </c>
      <c r="B773" t="str">
        <f t="shared" si="48"/>
        <v/>
      </c>
      <c r="C773" t="str">
        <f t="shared" si="49"/>
        <v/>
      </c>
      <c r="D773" s="12" t="str" cm="1">
        <f t="array" ref="D773">_xlfn.LET(
    _xlpm.d, A773,
    _xlpm.debut, DATE(2026,8,1),
    _xlpm.m, DATEDIF(_xlpm.debut, _xlpm.d, "m"),
    _xlpm.col, 1 + _xlpm.m*3,
    _xlpm.dates, INDEX('Calendrier 2026-2027'!$C$13:$BC$43,,_xlpm.col),
    _xlpm.titres, INDEX('Calendrier 2026-2027'!$D$13:$BD$43,,_xlpm.col),
    _xlpm.r, _xlfn.XLOOKUP(_xlpm.d, _xlpm.dates, _xlpm.titres),
    IF(_xlpm.r=0,"",_xlpm.r)
)</f>
        <v/>
      </c>
      <c r="E773" t="str">
        <f t="shared" si="50"/>
        <v/>
      </c>
      <c r="F773" t="str">
        <f>_xlfn.XLOOKUP('Fiche formation'!$C$8,SitesFormations[Site de formation principal],SitesFormations[Mail pour assiduité],"")</f>
        <v>cfa-ensuplr-upvd@umontpellier.fr</v>
      </c>
      <c r="G773" t="s">
        <v>140</v>
      </c>
      <c r="H773" t="str">
        <f>_xlfn.TEXTJOIN(" ",TRUE,
'Fiche formation'!$C$18,
_xlfn.SWITCH('Fiche formation'!$C$18,"DNO","2A","DE AUDIO","3A",
_xlfn.SWITCH('Fiche formation'!$C$15,"DEUST","2A","DSCG","2A","MASTER","2A","BUT","3A","DCG","3A","LG","3A","LP","3A","INGE","3A",""))
)</f>
        <v>M CHPS 2A</v>
      </c>
    </row>
    <row r="774" spans="1:8" x14ac:dyDescent="0.3">
      <c r="A774" s="1">
        <f t="shared" si="51"/>
        <v>46621</v>
      </c>
      <c r="B774" t="str">
        <f t="shared" si="48"/>
        <v/>
      </c>
      <c r="C774" t="str">
        <f t="shared" si="49"/>
        <v/>
      </c>
      <c r="D774" s="12" t="str" cm="1">
        <f t="array" ref="D774">_xlfn.LET(
    _xlpm.d, A774,
    _xlpm.debut, DATE(2026,8,1),
    _xlpm.m, DATEDIF(_xlpm.debut, _xlpm.d, "m"),
    _xlpm.col, 1 + _xlpm.m*3,
    _xlpm.dates, INDEX('Calendrier 2026-2027'!$C$13:$BC$43,,_xlpm.col),
    _xlpm.titres, INDEX('Calendrier 2026-2027'!$D$13:$BD$43,,_xlpm.col),
    _xlpm.r, _xlfn.XLOOKUP(_xlpm.d, _xlpm.dates, _xlpm.titres),
    IF(_xlpm.r=0,"",_xlpm.r)
)</f>
        <v/>
      </c>
      <c r="E774" t="str">
        <f t="shared" si="50"/>
        <v/>
      </c>
      <c r="F774" t="str">
        <f>_xlfn.XLOOKUP('Fiche formation'!$C$8,SitesFormations[Site de formation principal],SitesFormations[Mail pour assiduité],"")</f>
        <v>cfa-ensuplr-upvd@umontpellier.fr</v>
      </c>
      <c r="G774" t="s">
        <v>140</v>
      </c>
      <c r="H774" t="str">
        <f>_xlfn.TEXTJOIN(" ",TRUE,
'Fiche formation'!$C$18,
_xlfn.SWITCH('Fiche formation'!$C$18,"DNO","2A","DE AUDIO","3A",
_xlfn.SWITCH('Fiche formation'!$C$15,"DEUST","2A","DSCG","2A","MASTER","2A","BUT","3A","DCG","3A","LG","3A","LP","3A","INGE","3A",""))
)</f>
        <v>M CHPS 2A</v>
      </c>
    </row>
    <row r="775" spans="1:8" x14ac:dyDescent="0.3">
      <c r="A775" s="1">
        <f t="shared" si="51"/>
        <v>46621</v>
      </c>
      <c r="B775" t="str">
        <f t="shared" si="48"/>
        <v/>
      </c>
      <c r="C775" t="str">
        <f t="shared" si="49"/>
        <v/>
      </c>
      <c r="D775" s="12" t="str" cm="1">
        <f t="array" ref="D775">_xlfn.LET(
    _xlpm.d, A775,
    _xlpm.debut, DATE(2026,8,1),
    _xlpm.m, DATEDIF(_xlpm.debut, _xlpm.d, "m"),
    _xlpm.col, 1 + _xlpm.m*3,
    _xlpm.dates, INDEX('Calendrier 2026-2027'!$C$13:$BC$43,,_xlpm.col),
    _xlpm.titres, INDEX('Calendrier 2026-2027'!$D$13:$BD$43,,_xlpm.col),
    _xlpm.r, _xlfn.XLOOKUP(_xlpm.d, _xlpm.dates, _xlpm.titres),
    IF(_xlpm.r=0,"",_xlpm.r)
)</f>
        <v/>
      </c>
      <c r="E775" t="str">
        <f t="shared" si="50"/>
        <v/>
      </c>
      <c r="F775" t="str">
        <f>_xlfn.XLOOKUP('Fiche formation'!$C$8,SitesFormations[Site de formation principal],SitesFormations[Mail pour assiduité],"")</f>
        <v>cfa-ensuplr-upvd@umontpellier.fr</v>
      </c>
      <c r="G775" t="s">
        <v>140</v>
      </c>
      <c r="H775" t="str">
        <f>_xlfn.TEXTJOIN(" ",TRUE,
'Fiche formation'!$C$18,
_xlfn.SWITCH('Fiche formation'!$C$18,"DNO","2A","DE AUDIO","3A",
_xlfn.SWITCH('Fiche formation'!$C$15,"DEUST","2A","DSCG","2A","MASTER","2A","BUT","3A","DCG","3A","LG","3A","LP","3A","INGE","3A",""))
)</f>
        <v>M CHPS 2A</v>
      </c>
    </row>
    <row r="776" spans="1:8" x14ac:dyDescent="0.3">
      <c r="A776" s="1">
        <f t="shared" si="51"/>
        <v>46622</v>
      </c>
      <c r="B776" t="str">
        <f t="shared" si="48"/>
        <v>08:00</v>
      </c>
      <c r="C776" t="str">
        <f t="shared" si="49"/>
        <v>12:00</v>
      </c>
      <c r="D776" s="12" t="str" cm="1">
        <f t="array" ref="D776">_xlfn.LET(
    _xlpm.d, A776,
    _xlpm.debut, DATE(2026,8,1),
    _xlpm.m, DATEDIF(_xlpm.debut, _xlpm.d, "m"),
    _xlpm.col, 1 + _xlpm.m*3,
    _xlpm.dates, INDEX('Calendrier 2026-2027'!$C$13:$BC$43,,_xlpm.col),
    _xlpm.titres, INDEX('Calendrier 2026-2027'!$D$13:$BD$43,,_xlpm.col),
    _xlpm.r, _xlfn.XLOOKUP(_xlpm.d, _xlpm.dates, _xlpm.titres),
    IF(_xlpm.r=0,"",_xlpm.r)
)</f>
        <v>Entreprise</v>
      </c>
      <c r="E776">
        <f t="shared" si="50"/>
        <v>0</v>
      </c>
      <c r="F776" t="str">
        <f>_xlfn.XLOOKUP('Fiche formation'!$C$8,SitesFormations[Site de formation principal],SitesFormations[Mail pour assiduité],"")</f>
        <v>cfa-ensuplr-upvd@umontpellier.fr</v>
      </c>
      <c r="G776" t="s">
        <v>140</v>
      </c>
      <c r="H776" t="str">
        <f>_xlfn.TEXTJOIN(" ",TRUE,
'Fiche formation'!$C$18,
_xlfn.SWITCH('Fiche formation'!$C$18,"DNO","2A","DE AUDIO","3A",
_xlfn.SWITCH('Fiche formation'!$C$15,"DEUST","2A","DSCG","2A","MASTER","2A","BUT","3A","DCG","3A","LG","3A","LP","3A","INGE","3A",""))
)</f>
        <v>M CHPS 2A</v>
      </c>
    </row>
    <row r="777" spans="1:8" x14ac:dyDescent="0.3">
      <c r="A777" s="1">
        <f t="shared" si="51"/>
        <v>46622</v>
      </c>
      <c r="B777" t="str">
        <f t="shared" si="48"/>
        <v>14:00</v>
      </c>
      <c r="C777" t="str">
        <f t="shared" si="49"/>
        <v>17:00</v>
      </c>
      <c r="D777" s="12" t="str" cm="1">
        <f t="array" ref="D777">_xlfn.LET(
    _xlpm.d, A777,
    _xlpm.debut, DATE(2026,8,1),
    _xlpm.m, DATEDIF(_xlpm.debut, _xlpm.d, "m"),
    _xlpm.col, 1 + _xlpm.m*3,
    _xlpm.dates, INDEX('Calendrier 2026-2027'!$C$13:$BC$43,,_xlpm.col),
    _xlpm.titres, INDEX('Calendrier 2026-2027'!$D$13:$BD$43,,_xlpm.col),
    _xlpm.r, _xlfn.XLOOKUP(_xlpm.d, _xlpm.dates, _xlpm.titres),
    IF(_xlpm.r=0,"",_xlpm.r)
)</f>
        <v>Entreprise</v>
      </c>
      <c r="E777">
        <f t="shared" si="50"/>
        <v>0</v>
      </c>
      <c r="F777" t="str">
        <f>_xlfn.XLOOKUP('Fiche formation'!$C$8,SitesFormations[Site de formation principal],SitesFormations[Mail pour assiduité],"")</f>
        <v>cfa-ensuplr-upvd@umontpellier.fr</v>
      </c>
      <c r="G777" t="s">
        <v>140</v>
      </c>
      <c r="H777" t="str">
        <f>_xlfn.TEXTJOIN(" ",TRUE,
'Fiche formation'!$C$18,
_xlfn.SWITCH('Fiche formation'!$C$18,"DNO","2A","DE AUDIO","3A",
_xlfn.SWITCH('Fiche formation'!$C$15,"DEUST","2A","DSCG","2A","MASTER","2A","BUT","3A","DCG","3A","LG","3A","LP","3A","INGE","3A",""))
)</f>
        <v>M CHPS 2A</v>
      </c>
    </row>
    <row r="778" spans="1:8" x14ac:dyDescent="0.3">
      <c r="A778" s="1">
        <f t="shared" si="51"/>
        <v>46623</v>
      </c>
      <c r="B778" t="str">
        <f t="shared" si="48"/>
        <v>08:00</v>
      </c>
      <c r="C778" t="str">
        <f t="shared" si="49"/>
        <v>12:00</v>
      </c>
      <c r="D778" s="12" t="str" cm="1">
        <f t="array" ref="D778">_xlfn.LET(
    _xlpm.d, A778,
    _xlpm.debut, DATE(2026,8,1),
    _xlpm.m, DATEDIF(_xlpm.debut, _xlpm.d, "m"),
    _xlpm.col, 1 + _xlpm.m*3,
    _xlpm.dates, INDEX('Calendrier 2026-2027'!$C$13:$BC$43,,_xlpm.col),
    _xlpm.titres, INDEX('Calendrier 2026-2027'!$D$13:$BD$43,,_xlpm.col),
    _xlpm.r, _xlfn.XLOOKUP(_xlpm.d, _xlpm.dates, _xlpm.titres),
    IF(_xlpm.r=0,"",_xlpm.r)
)</f>
        <v>Entreprise</v>
      </c>
      <c r="E778">
        <f t="shared" si="50"/>
        <v>0</v>
      </c>
      <c r="F778" t="str">
        <f>_xlfn.XLOOKUP('Fiche formation'!$C$8,SitesFormations[Site de formation principal],SitesFormations[Mail pour assiduité],"")</f>
        <v>cfa-ensuplr-upvd@umontpellier.fr</v>
      </c>
      <c r="G778" t="s">
        <v>140</v>
      </c>
      <c r="H778" t="str">
        <f>_xlfn.TEXTJOIN(" ",TRUE,
'Fiche formation'!$C$18,
_xlfn.SWITCH('Fiche formation'!$C$18,"DNO","2A","DE AUDIO","3A",
_xlfn.SWITCH('Fiche formation'!$C$15,"DEUST","2A","DSCG","2A","MASTER","2A","BUT","3A","DCG","3A","LG","3A","LP","3A","INGE","3A",""))
)</f>
        <v>M CHPS 2A</v>
      </c>
    </row>
    <row r="779" spans="1:8" x14ac:dyDescent="0.3">
      <c r="A779" s="1">
        <f t="shared" si="51"/>
        <v>46623</v>
      </c>
      <c r="B779" t="str">
        <f t="shared" si="48"/>
        <v>14:00</v>
      </c>
      <c r="C779" t="str">
        <f t="shared" si="49"/>
        <v>17:00</v>
      </c>
      <c r="D779" s="12" t="str" cm="1">
        <f t="array" ref="D779">_xlfn.LET(
    _xlpm.d, A779,
    _xlpm.debut, DATE(2026,8,1),
    _xlpm.m, DATEDIF(_xlpm.debut, _xlpm.d, "m"),
    _xlpm.col, 1 + _xlpm.m*3,
    _xlpm.dates, INDEX('Calendrier 2026-2027'!$C$13:$BC$43,,_xlpm.col),
    _xlpm.titres, INDEX('Calendrier 2026-2027'!$D$13:$BD$43,,_xlpm.col),
    _xlpm.r, _xlfn.XLOOKUP(_xlpm.d, _xlpm.dates, _xlpm.titres),
    IF(_xlpm.r=0,"",_xlpm.r)
)</f>
        <v>Entreprise</v>
      </c>
      <c r="E779">
        <f t="shared" si="50"/>
        <v>0</v>
      </c>
      <c r="F779" t="str">
        <f>_xlfn.XLOOKUP('Fiche formation'!$C$8,SitesFormations[Site de formation principal],SitesFormations[Mail pour assiduité],"")</f>
        <v>cfa-ensuplr-upvd@umontpellier.fr</v>
      </c>
      <c r="G779" t="s">
        <v>140</v>
      </c>
      <c r="H779" t="str">
        <f>_xlfn.TEXTJOIN(" ",TRUE,
'Fiche formation'!$C$18,
_xlfn.SWITCH('Fiche formation'!$C$18,"DNO","2A","DE AUDIO","3A",
_xlfn.SWITCH('Fiche formation'!$C$15,"DEUST","2A","DSCG","2A","MASTER","2A","BUT","3A","DCG","3A","LG","3A","LP","3A","INGE","3A",""))
)</f>
        <v>M CHPS 2A</v>
      </c>
    </row>
    <row r="780" spans="1:8" x14ac:dyDescent="0.3">
      <c r="A780" s="1">
        <f t="shared" si="51"/>
        <v>46624</v>
      </c>
      <c r="B780" t="str">
        <f t="shared" si="48"/>
        <v>08:00</v>
      </c>
      <c r="C780" t="str">
        <f t="shared" si="49"/>
        <v>12:00</v>
      </c>
      <c r="D780" s="12" t="str" cm="1">
        <f t="array" ref="D780">_xlfn.LET(
    _xlpm.d, A780,
    _xlpm.debut, DATE(2026,8,1),
    _xlpm.m, DATEDIF(_xlpm.debut, _xlpm.d, "m"),
    _xlpm.col, 1 + _xlpm.m*3,
    _xlpm.dates, INDEX('Calendrier 2026-2027'!$C$13:$BC$43,,_xlpm.col),
    _xlpm.titres, INDEX('Calendrier 2026-2027'!$D$13:$BD$43,,_xlpm.col),
    _xlpm.r, _xlfn.XLOOKUP(_xlpm.d, _xlpm.dates, _xlpm.titres),
    IF(_xlpm.r=0,"",_xlpm.r)
)</f>
        <v>Entreprise</v>
      </c>
      <c r="E780">
        <f t="shared" si="50"/>
        <v>0</v>
      </c>
      <c r="F780" t="str">
        <f>_xlfn.XLOOKUP('Fiche formation'!$C$8,SitesFormations[Site de formation principal],SitesFormations[Mail pour assiduité],"")</f>
        <v>cfa-ensuplr-upvd@umontpellier.fr</v>
      </c>
      <c r="G780" t="s">
        <v>140</v>
      </c>
      <c r="H780" t="str">
        <f>_xlfn.TEXTJOIN(" ",TRUE,
'Fiche formation'!$C$18,
_xlfn.SWITCH('Fiche formation'!$C$18,"DNO","2A","DE AUDIO","3A",
_xlfn.SWITCH('Fiche formation'!$C$15,"DEUST","2A","DSCG","2A","MASTER","2A","BUT","3A","DCG","3A","LG","3A","LP","3A","INGE","3A",""))
)</f>
        <v>M CHPS 2A</v>
      </c>
    </row>
    <row r="781" spans="1:8" x14ac:dyDescent="0.3">
      <c r="A781" s="1">
        <f t="shared" si="51"/>
        <v>46624</v>
      </c>
      <c r="B781" t="str">
        <f t="shared" si="48"/>
        <v>14:00</v>
      </c>
      <c r="C781" t="str">
        <f t="shared" si="49"/>
        <v>17:00</v>
      </c>
      <c r="D781" s="12" t="str" cm="1">
        <f t="array" ref="D781">_xlfn.LET(
    _xlpm.d, A781,
    _xlpm.debut, DATE(2026,8,1),
    _xlpm.m, DATEDIF(_xlpm.debut, _xlpm.d, "m"),
    _xlpm.col, 1 + _xlpm.m*3,
    _xlpm.dates, INDEX('Calendrier 2026-2027'!$C$13:$BC$43,,_xlpm.col),
    _xlpm.titres, INDEX('Calendrier 2026-2027'!$D$13:$BD$43,,_xlpm.col),
    _xlpm.r, _xlfn.XLOOKUP(_xlpm.d, _xlpm.dates, _xlpm.titres),
    IF(_xlpm.r=0,"",_xlpm.r)
)</f>
        <v>Entreprise</v>
      </c>
      <c r="E781">
        <f t="shared" si="50"/>
        <v>0</v>
      </c>
      <c r="F781" t="str">
        <f>_xlfn.XLOOKUP('Fiche formation'!$C$8,SitesFormations[Site de formation principal],SitesFormations[Mail pour assiduité],"")</f>
        <v>cfa-ensuplr-upvd@umontpellier.fr</v>
      </c>
      <c r="G781" t="s">
        <v>140</v>
      </c>
      <c r="H781" t="str">
        <f>_xlfn.TEXTJOIN(" ",TRUE,
'Fiche formation'!$C$18,
_xlfn.SWITCH('Fiche formation'!$C$18,"DNO","2A","DE AUDIO","3A",
_xlfn.SWITCH('Fiche formation'!$C$15,"DEUST","2A","DSCG","2A","MASTER","2A","BUT","3A","DCG","3A","LG","3A","LP","3A","INGE","3A",""))
)</f>
        <v>M CHPS 2A</v>
      </c>
    </row>
    <row r="782" spans="1:8" x14ac:dyDescent="0.3">
      <c r="A782" s="1">
        <f t="shared" si="51"/>
        <v>46625</v>
      </c>
      <c r="B782" t="str">
        <f t="shared" si="48"/>
        <v>08:00</v>
      </c>
      <c r="C782" t="str">
        <f t="shared" si="49"/>
        <v>12:00</v>
      </c>
      <c r="D782" s="12" t="str" cm="1">
        <f t="array" ref="D782">_xlfn.LET(
    _xlpm.d, A782,
    _xlpm.debut, DATE(2026,8,1),
    _xlpm.m, DATEDIF(_xlpm.debut, _xlpm.d, "m"),
    _xlpm.col, 1 + _xlpm.m*3,
    _xlpm.dates, INDEX('Calendrier 2026-2027'!$C$13:$BC$43,,_xlpm.col),
    _xlpm.titres, INDEX('Calendrier 2026-2027'!$D$13:$BD$43,,_xlpm.col),
    _xlpm.r, _xlfn.XLOOKUP(_xlpm.d, _xlpm.dates, _xlpm.titres),
    IF(_xlpm.r=0,"",_xlpm.r)
)</f>
        <v>Entreprise</v>
      </c>
      <c r="E782">
        <f t="shared" si="50"/>
        <v>0</v>
      </c>
      <c r="F782" t="str">
        <f>_xlfn.XLOOKUP('Fiche formation'!$C$8,SitesFormations[Site de formation principal],SitesFormations[Mail pour assiduité],"")</f>
        <v>cfa-ensuplr-upvd@umontpellier.fr</v>
      </c>
      <c r="G782" t="s">
        <v>140</v>
      </c>
      <c r="H782" t="str">
        <f>_xlfn.TEXTJOIN(" ",TRUE,
'Fiche formation'!$C$18,
_xlfn.SWITCH('Fiche formation'!$C$18,"DNO","2A","DE AUDIO","3A",
_xlfn.SWITCH('Fiche formation'!$C$15,"DEUST","2A","DSCG","2A","MASTER","2A","BUT","3A","DCG","3A","LG","3A","LP","3A","INGE","3A",""))
)</f>
        <v>M CHPS 2A</v>
      </c>
    </row>
    <row r="783" spans="1:8" x14ac:dyDescent="0.3">
      <c r="A783" s="1">
        <f t="shared" si="51"/>
        <v>46625</v>
      </c>
      <c r="B783" t="str">
        <f t="shared" si="48"/>
        <v>14:00</v>
      </c>
      <c r="C783" t="str">
        <f t="shared" si="49"/>
        <v>17:00</v>
      </c>
      <c r="D783" s="12" t="str" cm="1">
        <f t="array" ref="D783">_xlfn.LET(
    _xlpm.d, A783,
    _xlpm.debut, DATE(2026,8,1),
    _xlpm.m, DATEDIF(_xlpm.debut, _xlpm.d, "m"),
    _xlpm.col, 1 + _xlpm.m*3,
    _xlpm.dates, INDEX('Calendrier 2026-2027'!$C$13:$BC$43,,_xlpm.col),
    _xlpm.titres, INDEX('Calendrier 2026-2027'!$D$13:$BD$43,,_xlpm.col),
    _xlpm.r, _xlfn.XLOOKUP(_xlpm.d, _xlpm.dates, _xlpm.titres),
    IF(_xlpm.r=0,"",_xlpm.r)
)</f>
        <v>Entreprise</v>
      </c>
      <c r="E783">
        <f t="shared" si="50"/>
        <v>0</v>
      </c>
      <c r="F783" t="str">
        <f>_xlfn.XLOOKUP('Fiche formation'!$C$8,SitesFormations[Site de formation principal],SitesFormations[Mail pour assiduité],"")</f>
        <v>cfa-ensuplr-upvd@umontpellier.fr</v>
      </c>
      <c r="G783" t="s">
        <v>140</v>
      </c>
      <c r="H783" t="str">
        <f>_xlfn.TEXTJOIN(" ",TRUE,
'Fiche formation'!$C$18,
_xlfn.SWITCH('Fiche formation'!$C$18,"DNO","2A","DE AUDIO","3A",
_xlfn.SWITCH('Fiche formation'!$C$15,"DEUST","2A","DSCG","2A","MASTER","2A","BUT","3A","DCG","3A","LG","3A","LP","3A","INGE","3A",""))
)</f>
        <v>M CHPS 2A</v>
      </c>
    </row>
    <row r="784" spans="1:8" x14ac:dyDescent="0.3">
      <c r="A784" s="1">
        <f t="shared" si="51"/>
        <v>46626</v>
      </c>
      <c r="B784" t="str">
        <f t="shared" si="48"/>
        <v>08:00</v>
      </c>
      <c r="C784" t="str">
        <f t="shared" si="49"/>
        <v>12:00</v>
      </c>
      <c r="D784" s="12" t="str" cm="1">
        <f t="array" ref="D784">_xlfn.LET(
    _xlpm.d, A784,
    _xlpm.debut, DATE(2026,8,1),
    _xlpm.m, DATEDIF(_xlpm.debut, _xlpm.d, "m"),
    _xlpm.col, 1 + _xlpm.m*3,
    _xlpm.dates, INDEX('Calendrier 2026-2027'!$C$13:$BC$43,,_xlpm.col),
    _xlpm.titres, INDEX('Calendrier 2026-2027'!$D$13:$BD$43,,_xlpm.col),
    _xlpm.r, _xlfn.XLOOKUP(_xlpm.d, _xlpm.dates, _xlpm.titres),
    IF(_xlpm.r=0,"",_xlpm.r)
)</f>
        <v>Entreprise</v>
      </c>
      <c r="E784">
        <f t="shared" si="50"/>
        <v>0</v>
      </c>
      <c r="F784" t="str">
        <f>_xlfn.XLOOKUP('Fiche formation'!$C$8,SitesFormations[Site de formation principal],SitesFormations[Mail pour assiduité],"")</f>
        <v>cfa-ensuplr-upvd@umontpellier.fr</v>
      </c>
      <c r="G784" t="s">
        <v>140</v>
      </c>
      <c r="H784" t="str">
        <f>_xlfn.TEXTJOIN(" ",TRUE,
'Fiche formation'!$C$18,
_xlfn.SWITCH('Fiche formation'!$C$18,"DNO","2A","DE AUDIO","3A",
_xlfn.SWITCH('Fiche formation'!$C$15,"DEUST","2A","DSCG","2A","MASTER","2A","BUT","3A","DCG","3A","LG","3A","LP","3A","INGE","3A",""))
)</f>
        <v>M CHPS 2A</v>
      </c>
    </row>
    <row r="785" spans="1:8" x14ac:dyDescent="0.3">
      <c r="A785" s="1">
        <f t="shared" si="51"/>
        <v>46626</v>
      </c>
      <c r="B785" t="str">
        <f t="shared" si="48"/>
        <v>14:00</v>
      </c>
      <c r="C785" t="str">
        <f t="shared" si="49"/>
        <v>17:00</v>
      </c>
      <c r="D785" s="12" t="str" cm="1">
        <f t="array" ref="D785">_xlfn.LET(
    _xlpm.d, A785,
    _xlpm.debut, DATE(2026,8,1),
    _xlpm.m, DATEDIF(_xlpm.debut, _xlpm.d, "m"),
    _xlpm.col, 1 + _xlpm.m*3,
    _xlpm.dates, INDEX('Calendrier 2026-2027'!$C$13:$BC$43,,_xlpm.col),
    _xlpm.titres, INDEX('Calendrier 2026-2027'!$D$13:$BD$43,,_xlpm.col),
    _xlpm.r, _xlfn.XLOOKUP(_xlpm.d, _xlpm.dates, _xlpm.titres),
    IF(_xlpm.r=0,"",_xlpm.r)
)</f>
        <v>Entreprise</v>
      </c>
      <c r="E785">
        <f t="shared" si="50"/>
        <v>0</v>
      </c>
      <c r="F785" t="str">
        <f>_xlfn.XLOOKUP('Fiche formation'!$C$8,SitesFormations[Site de formation principal],SitesFormations[Mail pour assiduité],"")</f>
        <v>cfa-ensuplr-upvd@umontpellier.fr</v>
      </c>
      <c r="G785" t="s">
        <v>140</v>
      </c>
      <c r="H785" t="str">
        <f>_xlfn.TEXTJOIN(" ",TRUE,
'Fiche formation'!$C$18,
_xlfn.SWITCH('Fiche formation'!$C$18,"DNO","2A","DE AUDIO","3A",
_xlfn.SWITCH('Fiche formation'!$C$15,"DEUST","2A","DSCG","2A","MASTER","2A","BUT","3A","DCG","3A","LG","3A","LP","3A","INGE","3A",""))
)</f>
        <v>M CHPS 2A</v>
      </c>
    </row>
    <row r="786" spans="1:8" x14ac:dyDescent="0.3">
      <c r="A786" s="1">
        <f t="shared" si="51"/>
        <v>46627</v>
      </c>
      <c r="B786" t="str">
        <f t="shared" si="48"/>
        <v/>
      </c>
      <c r="C786" t="str">
        <f t="shared" si="49"/>
        <v/>
      </c>
      <c r="D786" s="12" t="str" cm="1">
        <f t="array" ref="D786">_xlfn.LET(
    _xlpm.d, A786,
    _xlpm.debut, DATE(2026,8,1),
    _xlpm.m, DATEDIF(_xlpm.debut, _xlpm.d, "m"),
    _xlpm.col, 1 + _xlpm.m*3,
    _xlpm.dates, INDEX('Calendrier 2026-2027'!$C$13:$BC$43,,_xlpm.col),
    _xlpm.titres, INDEX('Calendrier 2026-2027'!$D$13:$BD$43,,_xlpm.col),
    _xlpm.r, _xlfn.XLOOKUP(_xlpm.d, _xlpm.dates, _xlpm.titres),
    IF(_xlpm.r=0,"",_xlpm.r)
)</f>
        <v/>
      </c>
      <c r="E786" t="str">
        <f t="shared" si="50"/>
        <v/>
      </c>
      <c r="F786" t="str">
        <f>_xlfn.XLOOKUP('Fiche formation'!$C$8,SitesFormations[Site de formation principal],SitesFormations[Mail pour assiduité],"")</f>
        <v>cfa-ensuplr-upvd@umontpellier.fr</v>
      </c>
      <c r="G786" t="s">
        <v>140</v>
      </c>
      <c r="H786" t="str">
        <f>_xlfn.TEXTJOIN(" ",TRUE,
'Fiche formation'!$C$18,
_xlfn.SWITCH('Fiche formation'!$C$18,"DNO","2A","DE AUDIO","3A",
_xlfn.SWITCH('Fiche formation'!$C$15,"DEUST","2A","DSCG","2A","MASTER","2A","BUT","3A","DCG","3A","LG","3A","LP","3A","INGE","3A",""))
)</f>
        <v>M CHPS 2A</v>
      </c>
    </row>
    <row r="787" spans="1:8" x14ac:dyDescent="0.3">
      <c r="A787" s="1">
        <f t="shared" si="51"/>
        <v>46627</v>
      </c>
      <c r="B787" t="str">
        <f t="shared" si="48"/>
        <v/>
      </c>
      <c r="C787" t="str">
        <f t="shared" si="49"/>
        <v/>
      </c>
      <c r="D787" s="12" t="str" cm="1">
        <f t="array" ref="D787">_xlfn.LET(
    _xlpm.d, A787,
    _xlpm.debut, DATE(2026,8,1),
    _xlpm.m, DATEDIF(_xlpm.debut, _xlpm.d, "m"),
    _xlpm.col, 1 + _xlpm.m*3,
    _xlpm.dates, INDEX('Calendrier 2026-2027'!$C$13:$BC$43,,_xlpm.col),
    _xlpm.titres, INDEX('Calendrier 2026-2027'!$D$13:$BD$43,,_xlpm.col),
    _xlpm.r, _xlfn.XLOOKUP(_xlpm.d, _xlpm.dates, _xlpm.titres),
    IF(_xlpm.r=0,"",_xlpm.r)
)</f>
        <v/>
      </c>
      <c r="E787" t="str">
        <f t="shared" si="50"/>
        <v/>
      </c>
      <c r="F787" t="str">
        <f>_xlfn.XLOOKUP('Fiche formation'!$C$8,SitesFormations[Site de formation principal],SitesFormations[Mail pour assiduité],"")</f>
        <v>cfa-ensuplr-upvd@umontpellier.fr</v>
      </c>
      <c r="G787" t="s">
        <v>140</v>
      </c>
      <c r="H787" t="str">
        <f>_xlfn.TEXTJOIN(" ",TRUE,
'Fiche formation'!$C$18,
_xlfn.SWITCH('Fiche formation'!$C$18,"DNO","2A","DE AUDIO","3A",
_xlfn.SWITCH('Fiche formation'!$C$15,"DEUST","2A","DSCG","2A","MASTER","2A","BUT","3A","DCG","3A","LG","3A","LP","3A","INGE","3A",""))
)</f>
        <v>M CHPS 2A</v>
      </c>
    </row>
    <row r="788" spans="1:8" x14ac:dyDescent="0.3">
      <c r="A788" s="1">
        <f t="shared" si="51"/>
        <v>46628</v>
      </c>
      <c r="B788" t="str">
        <f t="shared" si="48"/>
        <v/>
      </c>
      <c r="C788" t="str">
        <f t="shared" si="49"/>
        <v/>
      </c>
      <c r="D788" s="12" t="str" cm="1">
        <f t="array" ref="D788">_xlfn.LET(
    _xlpm.d, A788,
    _xlpm.debut, DATE(2026,8,1),
    _xlpm.m, DATEDIF(_xlpm.debut, _xlpm.d, "m"),
    _xlpm.col, 1 + _xlpm.m*3,
    _xlpm.dates, INDEX('Calendrier 2026-2027'!$C$13:$BC$43,,_xlpm.col),
    _xlpm.titres, INDEX('Calendrier 2026-2027'!$D$13:$BD$43,,_xlpm.col),
    _xlpm.r, _xlfn.XLOOKUP(_xlpm.d, _xlpm.dates, _xlpm.titres),
    IF(_xlpm.r=0,"",_xlpm.r)
)</f>
        <v/>
      </c>
      <c r="E788" t="str">
        <f t="shared" si="50"/>
        <v/>
      </c>
      <c r="F788" t="str">
        <f>_xlfn.XLOOKUP('Fiche formation'!$C$8,SitesFormations[Site de formation principal],SitesFormations[Mail pour assiduité],"")</f>
        <v>cfa-ensuplr-upvd@umontpellier.fr</v>
      </c>
      <c r="G788" t="s">
        <v>140</v>
      </c>
      <c r="H788" t="str">
        <f>_xlfn.TEXTJOIN(" ",TRUE,
'Fiche formation'!$C$18,
_xlfn.SWITCH('Fiche formation'!$C$18,"DNO","2A","DE AUDIO","3A",
_xlfn.SWITCH('Fiche formation'!$C$15,"DEUST","2A","DSCG","2A","MASTER","2A","BUT","3A","DCG","3A","LG","3A","LP","3A","INGE","3A",""))
)</f>
        <v>M CHPS 2A</v>
      </c>
    </row>
    <row r="789" spans="1:8" x14ac:dyDescent="0.3">
      <c r="A789" s="1">
        <f t="shared" si="51"/>
        <v>46628</v>
      </c>
      <c r="B789" t="str">
        <f t="shared" si="48"/>
        <v/>
      </c>
      <c r="C789" t="str">
        <f t="shared" si="49"/>
        <v/>
      </c>
      <c r="D789" s="12" t="str" cm="1">
        <f t="array" ref="D789">_xlfn.LET(
    _xlpm.d, A789,
    _xlpm.debut, DATE(2026,8,1),
    _xlpm.m, DATEDIF(_xlpm.debut, _xlpm.d, "m"),
    _xlpm.col, 1 + _xlpm.m*3,
    _xlpm.dates, INDEX('Calendrier 2026-2027'!$C$13:$BC$43,,_xlpm.col),
    _xlpm.titres, INDEX('Calendrier 2026-2027'!$D$13:$BD$43,,_xlpm.col),
    _xlpm.r, _xlfn.XLOOKUP(_xlpm.d, _xlpm.dates, _xlpm.titres),
    IF(_xlpm.r=0,"",_xlpm.r)
)</f>
        <v/>
      </c>
      <c r="E789" t="str">
        <f t="shared" si="50"/>
        <v/>
      </c>
      <c r="F789" t="str">
        <f>_xlfn.XLOOKUP('Fiche formation'!$C$8,SitesFormations[Site de formation principal],SitesFormations[Mail pour assiduité],"")</f>
        <v>cfa-ensuplr-upvd@umontpellier.fr</v>
      </c>
      <c r="G789" t="s">
        <v>140</v>
      </c>
      <c r="H789" t="str">
        <f>_xlfn.TEXTJOIN(" ",TRUE,
'Fiche formation'!$C$18,
_xlfn.SWITCH('Fiche formation'!$C$18,"DNO","2A","DE AUDIO","3A",
_xlfn.SWITCH('Fiche formation'!$C$15,"DEUST","2A","DSCG","2A","MASTER","2A","BUT","3A","DCG","3A","LG","3A","LP","3A","INGE","3A",""))
)</f>
        <v>M CHPS 2A</v>
      </c>
    </row>
    <row r="790" spans="1:8" x14ac:dyDescent="0.3">
      <c r="A790" s="1">
        <f t="shared" si="51"/>
        <v>46629</v>
      </c>
      <c r="B790" t="str">
        <f t="shared" si="48"/>
        <v>08:00</v>
      </c>
      <c r="C790" t="str">
        <f t="shared" si="49"/>
        <v>12:00</v>
      </c>
      <c r="D790" s="12" t="str" cm="1">
        <f t="array" ref="D790">_xlfn.LET(
    _xlpm.d, A790,
    _xlpm.debut, DATE(2026,8,1),
    _xlpm.m, DATEDIF(_xlpm.debut, _xlpm.d, "m"),
    _xlpm.col, 1 + _xlpm.m*3,
    _xlpm.dates, INDEX('Calendrier 2026-2027'!$C$13:$BC$43,,_xlpm.col),
    _xlpm.titres, INDEX('Calendrier 2026-2027'!$D$13:$BD$43,,_xlpm.col),
    _xlpm.r, _xlfn.XLOOKUP(_xlpm.d, _xlpm.dates, _xlpm.titres),
    IF(_xlpm.r=0,"",_xlpm.r)
)</f>
        <v>Entreprise</v>
      </c>
      <c r="E790">
        <f t="shared" si="50"/>
        <v>0</v>
      </c>
      <c r="F790" t="str">
        <f>_xlfn.XLOOKUP('Fiche formation'!$C$8,SitesFormations[Site de formation principal],SitesFormations[Mail pour assiduité],"")</f>
        <v>cfa-ensuplr-upvd@umontpellier.fr</v>
      </c>
      <c r="G790" t="s">
        <v>140</v>
      </c>
      <c r="H790" t="str">
        <f>_xlfn.TEXTJOIN(" ",TRUE,
'Fiche formation'!$C$18,
_xlfn.SWITCH('Fiche formation'!$C$18,"DNO","2A","DE AUDIO","3A",
_xlfn.SWITCH('Fiche formation'!$C$15,"DEUST","2A","DSCG","2A","MASTER","2A","BUT","3A","DCG","3A","LG","3A","LP","3A","INGE","3A",""))
)</f>
        <v>M CHPS 2A</v>
      </c>
    </row>
    <row r="791" spans="1:8" x14ac:dyDescent="0.3">
      <c r="A791" s="1">
        <f t="shared" si="51"/>
        <v>46629</v>
      </c>
      <c r="B791" t="str">
        <f t="shared" si="48"/>
        <v>14:00</v>
      </c>
      <c r="C791" t="str">
        <f t="shared" si="49"/>
        <v>17:00</v>
      </c>
      <c r="D791" s="12" t="str" cm="1">
        <f t="array" ref="D791">_xlfn.LET(
    _xlpm.d, A791,
    _xlpm.debut, DATE(2026,8,1),
    _xlpm.m, DATEDIF(_xlpm.debut, _xlpm.d, "m"),
    _xlpm.col, 1 + _xlpm.m*3,
    _xlpm.dates, INDEX('Calendrier 2026-2027'!$C$13:$BC$43,,_xlpm.col),
    _xlpm.titres, INDEX('Calendrier 2026-2027'!$D$13:$BD$43,,_xlpm.col),
    _xlpm.r, _xlfn.XLOOKUP(_xlpm.d, _xlpm.dates, _xlpm.titres),
    IF(_xlpm.r=0,"",_xlpm.r)
)</f>
        <v>Entreprise</v>
      </c>
      <c r="E791">
        <f t="shared" si="50"/>
        <v>0</v>
      </c>
      <c r="F791" t="str">
        <f>_xlfn.XLOOKUP('Fiche formation'!$C$8,SitesFormations[Site de formation principal],SitesFormations[Mail pour assiduité],"")</f>
        <v>cfa-ensuplr-upvd@umontpellier.fr</v>
      </c>
      <c r="G791" t="s">
        <v>140</v>
      </c>
      <c r="H791" t="str">
        <f>_xlfn.TEXTJOIN(" ",TRUE,
'Fiche formation'!$C$18,
_xlfn.SWITCH('Fiche formation'!$C$18,"DNO","2A","DE AUDIO","3A",
_xlfn.SWITCH('Fiche formation'!$C$15,"DEUST","2A","DSCG","2A","MASTER","2A","BUT","3A","DCG","3A","LG","3A","LP","3A","INGE","3A",""))
)</f>
        <v>M CHPS 2A</v>
      </c>
    </row>
    <row r="792" spans="1:8" x14ac:dyDescent="0.3">
      <c r="A792" s="1">
        <f t="shared" si="51"/>
        <v>46630</v>
      </c>
      <c r="B792" t="str">
        <f t="shared" ref="B792:B853" si="52">IF(D792="","",IF($A792=$A791,"14:00","08:00"))</f>
        <v>08:00</v>
      </c>
      <c r="C792" t="str">
        <f t="shared" ref="C792:C853" si="53">IF(D792="","",IF($A792=$A791,"17:00","12:00"))</f>
        <v>12:00</v>
      </c>
      <c r="D792" s="12" t="str" cm="1">
        <f t="array" ref="D792">_xlfn.LET(
    _xlpm.d, A792,
    _xlpm.debut, DATE(2026,8,1),
    _xlpm.m, DATEDIF(_xlpm.debut, _xlpm.d, "m"),
    _xlpm.col, 1 + _xlpm.m*3,
    _xlpm.dates, INDEX('Calendrier 2026-2027'!$C$13:$BC$43,,_xlpm.col),
    _xlpm.titres, INDEX('Calendrier 2026-2027'!$D$13:$BD$43,,_xlpm.col),
    _xlpm.r, _xlfn.XLOOKUP(_xlpm.d, _xlpm.dates, _xlpm.titres),
    IF(_xlpm.r=0,"",_xlpm.r)
)</f>
        <v>Entreprise</v>
      </c>
      <c r="E792">
        <f t="shared" si="50"/>
        <v>0</v>
      </c>
      <c r="F792" t="str">
        <f>_xlfn.XLOOKUP('Fiche formation'!$C$8,SitesFormations[Site de formation principal],SitesFormations[Mail pour assiduité],"")</f>
        <v>cfa-ensuplr-upvd@umontpellier.fr</v>
      </c>
      <c r="G792" t="s">
        <v>140</v>
      </c>
      <c r="H792" t="str">
        <f>_xlfn.TEXTJOIN(" ",TRUE,
'Fiche formation'!$C$18,
_xlfn.SWITCH('Fiche formation'!$C$18,"DNO","2A","DE AUDIO","3A",
_xlfn.SWITCH('Fiche formation'!$C$15,"DEUST","2A","DSCG","2A","MASTER","2A","BUT","3A","DCG","3A","LG","3A","LP","3A","INGE","3A",""))
)</f>
        <v>M CHPS 2A</v>
      </c>
    </row>
    <row r="793" spans="1:8" x14ac:dyDescent="0.3">
      <c r="A793" s="1">
        <f t="shared" si="51"/>
        <v>46630</v>
      </c>
      <c r="B793" t="str">
        <f t="shared" si="52"/>
        <v>14:00</v>
      </c>
      <c r="C793" t="str">
        <f t="shared" si="53"/>
        <v>17:00</v>
      </c>
      <c r="D793" s="12" t="str" cm="1">
        <f t="array" ref="D793">_xlfn.LET(
    _xlpm.d, A793,
    _xlpm.debut, DATE(2026,8,1),
    _xlpm.m, DATEDIF(_xlpm.debut, _xlpm.d, "m"),
    _xlpm.col, 1 + _xlpm.m*3,
    _xlpm.dates, INDEX('Calendrier 2026-2027'!$C$13:$BC$43,,_xlpm.col),
    _xlpm.titres, INDEX('Calendrier 2026-2027'!$D$13:$BD$43,,_xlpm.col),
    _xlpm.r, _xlfn.XLOOKUP(_xlpm.d, _xlpm.dates, _xlpm.titres),
    IF(_xlpm.r=0,"",_xlpm.r)
)</f>
        <v>Entreprise</v>
      </c>
      <c r="E793">
        <f t="shared" si="50"/>
        <v>0</v>
      </c>
      <c r="F793" t="str">
        <f>_xlfn.XLOOKUP('Fiche formation'!$C$8,SitesFormations[Site de formation principal],SitesFormations[Mail pour assiduité],"")</f>
        <v>cfa-ensuplr-upvd@umontpellier.fr</v>
      </c>
      <c r="G793" t="s">
        <v>140</v>
      </c>
      <c r="H793" t="str">
        <f>_xlfn.TEXTJOIN(" ",TRUE,
'Fiche formation'!$C$18,
_xlfn.SWITCH('Fiche formation'!$C$18,"DNO","2A","DE AUDIO","3A",
_xlfn.SWITCH('Fiche formation'!$C$15,"DEUST","2A","DSCG","2A","MASTER","2A","BUT","3A","DCG","3A","LG","3A","LP","3A","INGE","3A",""))
)</f>
        <v>M CHPS 2A</v>
      </c>
    </row>
    <row r="794" spans="1:8" x14ac:dyDescent="0.3">
      <c r="A794" s="1">
        <f t="shared" si="51"/>
        <v>46631</v>
      </c>
      <c r="B794" t="str">
        <f t="shared" si="52"/>
        <v>08:00</v>
      </c>
      <c r="C794" t="str">
        <f t="shared" si="53"/>
        <v>12:00</v>
      </c>
      <c r="D794" s="12" t="str" cm="1">
        <f t="array" ref="D794">_xlfn.LET(
    _xlpm.d, A794,
    _xlpm.debut, DATE(2026,8,1),
    _xlpm.m, DATEDIF(_xlpm.debut, _xlpm.d, "m"),
    _xlpm.col, 1 + _xlpm.m*3,
    _xlpm.dates, INDEX('Calendrier 2026-2027'!$C$13:$BC$43,,_xlpm.col),
    _xlpm.titres, INDEX('Calendrier 2026-2027'!$D$13:$BD$43,,_xlpm.col),
    _xlpm.r, _xlfn.XLOOKUP(_xlpm.d, _xlpm.dates, _xlpm.titres),
    IF(_xlpm.r=0,"",_xlpm.r)
)</f>
        <v>Entreprise</v>
      </c>
      <c r="E794">
        <f t="shared" si="50"/>
        <v>0</v>
      </c>
      <c r="F794" t="str">
        <f>_xlfn.XLOOKUP('Fiche formation'!$C$8,SitesFormations[Site de formation principal],SitesFormations[Mail pour assiduité],"")</f>
        <v>cfa-ensuplr-upvd@umontpellier.fr</v>
      </c>
      <c r="G794" t="s">
        <v>140</v>
      </c>
      <c r="H794" t="str">
        <f>_xlfn.TEXTJOIN(" ",TRUE,
'Fiche formation'!$C$18,
_xlfn.SWITCH('Fiche formation'!$C$18,"DNO","2A","DE AUDIO","3A",
_xlfn.SWITCH('Fiche formation'!$C$15,"DEUST","2A","DSCG","2A","MASTER","2A","BUT","3A","DCG","3A","LG","3A","LP","3A","INGE","3A",""))
)</f>
        <v>M CHPS 2A</v>
      </c>
    </row>
    <row r="795" spans="1:8" x14ac:dyDescent="0.3">
      <c r="A795" s="1">
        <f t="shared" si="51"/>
        <v>46631</v>
      </c>
      <c r="B795" t="str">
        <f t="shared" si="52"/>
        <v>14:00</v>
      </c>
      <c r="C795" t="str">
        <f t="shared" si="53"/>
        <v>17:00</v>
      </c>
      <c r="D795" s="12" t="str" cm="1">
        <f t="array" ref="D795">_xlfn.LET(
    _xlpm.d, A795,
    _xlpm.debut, DATE(2026,8,1),
    _xlpm.m, DATEDIF(_xlpm.debut, _xlpm.d, "m"),
    _xlpm.col, 1 + _xlpm.m*3,
    _xlpm.dates, INDEX('Calendrier 2026-2027'!$C$13:$BC$43,,_xlpm.col),
    _xlpm.titres, INDEX('Calendrier 2026-2027'!$D$13:$BD$43,,_xlpm.col),
    _xlpm.r, _xlfn.XLOOKUP(_xlpm.d, _xlpm.dates, _xlpm.titres),
    IF(_xlpm.r=0,"",_xlpm.r)
)</f>
        <v>Entreprise</v>
      </c>
      <c r="E795">
        <f t="shared" si="50"/>
        <v>0</v>
      </c>
      <c r="F795" t="str">
        <f>_xlfn.XLOOKUP('Fiche formation'!$C$8,SitesFormations[Site de formation principal],SitesFormations[Mail pour assiduité],"")</f>
        <v>cfa-ensuplr-upvd@umontpellier.fr</v>
      </c>
      <c r="G795" t="s">
        <v>140</v>
      </c>
      <c r="H795" t="str">
        <f>_xlfn.TEXTJOIN(" ",TRUE,
'Fiche formation'!$C$18,
_xlfn.SWITCH('Fiche formation'!$C$18,"DNO","2A","DE AUDIO","3A",
_xlfn.SWITCH('Fiche formation'!$C$15,"DEUST","2A","DSCG","2A","MASTER","2A","BUT","3A","DCG","3A","LG","3A","LP","3A","INGE","3A",""))
)</f>
        <v>M CHPS 2A</v>
      </c>
    </row>
    <row r="796" spans="1:8" x14ac:dyDescent="0.3">
      <c r="A796" s="1">
        <f t="shared" si="51"/>
        <v>46632</v>
      </c>
      <c r="B796" t="str">
        <f t="shared" si="52"/>
        <v>08:00</v>
      </c>
      <c r="C796" t="str">
        <f t="shared" si="53"/>
        <v>12:00</v>
      </c>
      <c r="D796" s="12" t="str" cm="1">
        <f t="array" ref="D796">_xlfn.LET(
    _xlpm.d, A796,
    _xlpm.debut, DATE(2026,8,1),
    _xlpm.m, DATEDIF(_xlpm.debut, _xlpm.d, "m"),
    _xlpm.col, 1 + _xlpm.m*3,
    _xlpm.dates, INDEX('Calendrier 2026-2027'!$C$13:$BC$43,,_xlpm.col),
    _xlpm.titres, INDEX('Calendrier 2026-2027'!$D$13:$BD$43,,_xlpm.col),
    _xlpm.r, _xlfn.XLOOKUP(_xlpm.d, _xlpm.dates, _xlpm.titres),
    IF(_xlpm.r=0,"",_xlpm.r)
)</f>
        <v>Entreprise</v>
      </c>
      <c r="E796">
        <f t="shared" si="50"/>
        <v>0</v>
      </c>
      <c r="F796" t="str">
        <f>_xlfn.XLOOKUP('Fiche formation'!$C$8,SitesFormations[Site de formation principal],SitesFormations[Mail pour assiduité],"")</f>
        <v>cfa-ensuplr-upvd@umontpellier.fr</v>
      </c>
      <c r="G796" t="s">
        <v>140</v>
      </c>
      <c r="H796" t="str">
        <f>_xlfn.TEXTJOIN(" ",TRUE,
'Fiche formation'!$C$18,
_xlfn.SWITCH('Fiche formation'!$C$18,"DNO","2A","DE AUDIO","3A",
_xlfn.SWITCH('Fiche formation'!$C$15,"DEUST","2A","DSCG","2A","MASTER","2A","BUT","3A","DCG","3A","LG","3A","LP","3A","INGE","3A",""))
)</f>
        <v>M CHPS 2A</v>
      </c>
    </row>
    <row r="797" spans="1:8" x14ac:dyDescent="0.3">
      <c r="A797" s="1">
        <f t="shared" si="51"/>
        <v>46632</v>
      </c>
      <c r="B797" t="str">
        <f t="shared" si="52"/>
        <v>14:00</v>
      </c>
      <c r="C797" t="str">
        <f t="shared" si="53"/>
        <v>17:00</v>
      </c>
      <c r="D797" s="12" t="str" cm="1">
        <f t="array" ref="D797">_xlfn.LET(
    _xlpm.d, A797,
    _xlpm.debut, DATE(2026,8,1),
    _xlpm.m, DATEDIF(_xlpm.debut, _xlpm.d, "m"),
    _xlpm.col, 1 + _xlpm.m*3,
    _xlpm.dates, INDEX('Calendrier 2026-2027'!$C$13:$BC$43,,_xlpm.col),
    _xlpm.titres, INDEX('Calendrier 2026-2027'!$D$13:$BD$43,,_xlpm.col),
    _xlpm.r, _xlfn.XLOOKUP(_xlpm.d, _xlpm.dates, _xlpm.titres),
    IF(_xlpm.r=0,"",_xlpm.r)
)</f>
        <v>Entreprise</v>
      </c>
      <c r="E797">
        <f t="shared" si="50"/>
        <v>0</v>
      </c>
      <c r="F797" t="str">
        <f>_xlfn.XLOOKUP('Fiche formation'!$C$8,SitesFormations[Site de formation principal],SitesFormations[Mail pour assiduité],"")</f>
        <v>cfa-ensuplr-upvd@umontpellier.fr</v>
      </c>
      <c r="G797" t="s">
        <v>140</v>
      </c>
      <c r="H797" t="str">
        <f>_xlfn.TEXTJOIN(" ",TRUE,
'Fiche formation'!$C$18,
_xlfn.SWITCH('Fiche formation'!$C$18,"DNO","2A","DE AUDIO","3A",
_xlfn.SWITCH('Fiche formation'!$C$15,"DEUST","2A","DSCG","2A","MASTER","2A","BUT","3A","DCG","3A","LG","3A","LP","3A","INGE","3A",""))
)</f>
        <v>M CHPS 2A</v>
      </c>
    </row>
    <row r="798" spans="1:8" x14ac:dyDescent="0.3">
      <c r="A798" s="1">
        <f t="shared" si="51"/>
        <v>46633</v>
      </c>
      <c r="B798" t="str">
        <f t="shared" si="52"/>
        <v>08:00</v>
      </c>
      <c r="C798" t="str">
        <f t="shared" si="53"/>
        <v>12:00</v>
      </c>
      <c r="D798" s="12" t="str" cm="1">
        <f t="array" ref="D798">_xlfn.LET(
    _xlpm.d, A798,
    _xlpm.debut, DATE(2026,8,1),
    _xlpm.m, DATEDIF(_xlpm.debut, _xlpm.d, "m"),
    _xlpm.col, 1 + _xlpm.m*3,
    _xlpm.dates, INDEX('Calendrier 2026-2027'!$C$13:$BC$43,,_xlpm.col),
    _xlpm.titres, INDEX('Calendrier 2026-2027'!$D$13:$BD$43,,_xlpm.col),
    _xlpm.r, _xlfn.XLOOKUP(_xlpm.d, _xlpm.dates, _xlpm.titres),
    IF(_xlpm.r=0,"",_xlpm.r)
)</f>
        <v>Entreprise</v>
      </c>
      <c r="E798">
        <f t="shared" si="50"/>
        <v>0</v>
      </c>
      <c r="F798" t="str">
        <f>_xlfn.XLOOKUP('Fiche formation'!$C$8,SitesFormations[Site de formation principal],SitesFormations[Mail pour assiduité],"")</f>
        <v>cfa-ensuplr-upvd@umontpellier.fr</v>
      </c>
      <c r="G798" t="s">
        <v>140</v>
      </c>
      <c r="H798" t="str">
        <f>_xlfn.TEXTJOIN(" ",TRUE,
'Fiche formation'!$C$18,
_xlfn.SWITCH('Fiche formation'!$C$18,"DNO","2A","DE AUDIO","3A",
_xlfn.SWITCH('Fiche formation'!$C$15,"DEUST","2A","DSCG","2A","MASTER","2A","BUT","3A","DCG","3A","LG","3A","LP","3A","INGE","3A",""))
)</f>
        <v>M CHPS 2A</v>
      </c>
    </row>
    <row r="799" spans="1:8" x14ac:dyDescent="0.3">
      <c r="A799" s="1">
        <f t="shared" si="51"/>
        <v>46633</v>
      </c>
      <c r="B799" t="str">
        <f t="shared" si="52"/>
        <v>14:00</v>
      </c>
      <c r="C799" t="str">
        <f t="shared" si="53"/>
        <v>17:00</v>
      </c>
      <c r="D799" s="12" t="str" cm="1">
        <f t="array" ref="D799">_xlfn.LET(
    _xlpm.d, A799,
    _xlpm.debut, DATE(2026,8,1),
    _xlpm.m, DATEDIF(_xlpm.debut, _xlpm.d, "m"),
    _xlpm.col, 1 + _xlpm.m*3,
    _xlpm.dates, INDEX('Calendrier 2026-2027'!$C$13:$BC$43,,_xlpm.col),
    _xlpm.titres, INDEX('Calendrier 2026-2027'!$D$13:$BD$43,,_xlpm.col),
    _xlpm.r, _xlfn.XLOOKUP(_xlpm.d, _xlpm.dates, _xlpm.titres),
    IF(_xlpm.r=0,"",_xlpm.r)
)</f>
        <v>Entreprise</v>
      </c>
      <c r="E799">
        <f t="shared" si="50"/>
        <v>0</v>
      </c>
      <c r="F799" t="str">
        <f>_xlfn.XLOOKUP('Fiche formation'!$C$8,SitesFormations[Site de formation principal],SitesFormations[Mail pour assiduité],"")</f>
        <v>cfa-ensuplr-upvd@umontpellier.fr</v>
      </c>
      <c r="G799" t="s">
        <v>140</v>
      </c>
      <c r="H799" t="str">
        <f>_xlfn.TEXTJOIN(" ",TRUE,
'Fiche formation'!$C$18,
_xlfn.SWITCH('Fiche formation'!$C$18,"DNO","2A","DE AUDIO","3A",
_xlfn.SWITCH('Fiche formation'!$C$15,"DEUST","2A","DSCG","2A","MASTER","2A","BUT","3A","DCG","3A","LG","3A","LP","3A","INGE","3A",""))
)</f>
        <v>M CHPS 2A</v>
      </c>
    </row>
    <row r="800" spans="1:8" x14ac:dyDescent="0.3">
      <c r="A800" s="1">
        <f t="shared" si="51"/>
        <v>46634</v>
      </c>
      <c r="B800" t="str">
        <f t="shared" si="52"/>
        <v/>
      </c>
      <c r="C800" t="str">
        <f t="shared" si="53"/>
        <v/>
      </c>
      <c r="D800" s="12" t="str" cm="1">
        <f t="array" ref="D800">_xlfn.LET(
    _xlpm.d, A800,
    _xlpm.debut, DATE(2026,8,1),
    _xlpm.m, DATEDIF(_xlpm.debut, _xlpm.d, "m"),
    _xlpm.col, 1 + _xlpm.m*3,
    _xlpm.dates, INDEX('Calendrier 2026-2027'!$C$13:$BC$43,,_xlpm.col),
    _xlpm.titres, INDEX('Calendrier 2026-2027'!$D$13:$BD$43,,_xlpm.col),
    _xlpm.r, _xlfn.XLOOKUP(_xlpm.d, _xlpm.dates, _xlpm.titres),
    IF(_xlpm.r=0,"",_xlpm.r)
)</f>
        <v/>
      </c>
      <c r="E800" t="str">
        <f t="shared" si="50"/>
        <v/>
      </c>
      <c r="F800" t="str">
        <f>_xlfn.XLOOKUP('Fiche formation'!$C$8,SitesFormations[Site de formation principal],SitesFormations[Mail pour assiduité],"")</f>
        <v>cfa-ensuplr-upvd@umontpellier.fr</v>
      </c>
      <c r="G800" t="s">
        <v>140</v>
      </c>
      <c r="H800" t="str">
        <f>_xlfn.TEXTJOIN(" ",TRUE,
'Fiche formation'!$C$18,
_xlfn.SWITCH('Fiche formation'!$C$18,"DNO","2A","DE AUDIO","3A",
_xlfn.SWITCH('Fiche formation'!$C$15,"DEUST","2A","DSCG","2A","MASTER","2A","BUT","3A","DCG","3A","LG","3A","LP","3A","INGE","3A",""))
)</f>
        <v>M CHPS 2A</v>
      </c>
    </row>
    <row r="801" spans="1:8" x14ac:dyDescent="0.3">
      <c r="A801" s="1">
        <f t="shared" si="51"/>
        <v>46634</v>
      </c>
      <c r="B801" t="str">
        <f t="shared" si="52"/>
        <v/>
      </c>
      <c r="C801" t="str">
        <f t="shared" si="53"/>
        <v/>
      </c>
      <c r="D801" s="12" t="str" cm="1">
        <f t="array" ref="D801">_xlfn.LET(
    _xlpm.d, A801,
    _xlpm.debut, DATE(2026,8,1),
    _xlpm.m, DATEDIF(_xlpm.debut, _xlpm.d, "m"),
    _xlpm.col, 1 + _xlpm.m*3,
    _xlpm.dates, INDEX('Calendrier 2026-2027'!$C$13:$BC$43,,_xlpm.col),
    _xlpm.titres, INDEX('Calendrier 2026-2027'!$D$13:$BD$43,,_xlpm.col),
    _xlpm.r, _xlfn.XLOOKUP(_xlpm.d, _xlpm.dates, _xlpm.titres),
    IF(_xlpm.r=0,"",_xlpm.r)
)</f>
        <v/>
      </c>
      <c r="E801" t="str">
        <f t="shared" si="50"/>
        <v/>
      </c>
      <c r="F801" t="str">
        <f>_xlfn.XLOOKUP('Fiche formation'!$C$8,SitesFormations[Site de formation principal],SitesFormations[Mail pour assiduité],"")</f>
        <v>cfa-ensuplr-upvd@umontpellier.fr</v>
      </c>
      <c r="G801" t="s">
        <v>140</v>
      </c>
      <c r="H801" t="str">
        <f>_xlfn.TEXTJOIN(" ",TRUE,
'Fiche formation'!$C$18,
_xlfn.SWITCH('Fiche formation'!$C$18,"DNO","2A","DE AUDIO","3A",
_xlfn.SWITCH('Fiche formation'!$C$15,"DEUST","2A","DSCG","2A","MASTER","2A","BUT","3A","DCG","3A","LG","3A","LP","3A","INGE","3A",""))
)</f>
        <v>M CHPS 2A</v>
      </c>
    </row>
    <row r="802" spans="1:8" x14ac:dyDescent="0.3">
      <c r="A802" s="1">
        <f t="shared" si="51"/>
        <v>46635</v>
      </c>
      <c r="B802" t="str">
        <f t="shared" si="52"/>
        <v/>
      </c>
      <c r="C802" t="str">
        <f t="shared" si="53"/>
        <v/>
      </c>
      <c r="D802" s="12" t="str" cm="1">
        <f t="array" ref="D802">_xlfn.LET(
    _xlpm.d, A802,
    _xlpm.debut, DATE(2026,8,1),
    _xlpm.m, DATEDIF(_xlpm.debut, _xlpm.d, "m"),
    _xlpm.col, 1 + _xlpm.m*3,
    _xlpm.dates, INDEX('Calendrier 2026-2027'!$C$13:$BC$43,,_xlpm.col),
    _xlpm.titres, INDEX('Calendrier 2026-2027'!$D$13:$BD$43,,_xlpm.col),
    _xlpm.r, _xlfn.XLOOKUP(_xlpm.d, _xlpm.dates, _xlpm.titres),
    IF(_xlpm.r=0,"",_xlpm.r)
)</f>
        <v/>
      </c>
      <c r="E802" t="str">
        <f t="shared" si="50"/>
        <v/>
      </c>
      <c r="F802" t="str">
        <f>_xlfn.XLOOKUP('Fiche formation'!$C$8,SitesFormations[Site de formation principal],SitesFormations[Mail pour assiduité],"")</f>
        <v>cfa-ensuplr-upvd@umontpellier.fr</v>
      </c>
      <c r="G802" t="s">
        <v>140</v>
      </c>
      <c r="H802" t="str">
        <f>_xlfn.TEXTJOIN(" ",TRUE,
'Fiche formation'!$C$18,
_xlfn.SWITCH('Fiche formation'!$C$18,"DNO","2A","DE AUDIO","3A",
_xlfn.SWITCH('Fiche formation'!$C$15,"DEUST","2A","DSCG","2A","MASTER","2A","BUT","3A","DCG","3A","LG","3A","LP","3A","INGE","3A",""))
)</f>
        <v>M CHPS 2A</v>
      </c>
    </row>
    <row r="803" spans="1:8" x14ac:dyDescent="0.3">
      <c r="A803" s="1">
        <f t="shared" si="51"/>
        <v>46635</v>
      </c>
      <c r="B803" t="str">
        <f t="shared" si="52"/>
        <v/>
      </c>
      <c r="C803" t="str">
        <f t="shared" si="53"/>
        <v/>
      </c>
      <c r="D803" s="12" t="str" cm="1">
        <f t="array" ref="D803">_xlfn.LET(
    _xlpm.d, A803,
    _xlpm.debut, DATE(2026,8,1),
    _xlpm.m, DATEDIF(_xlpm.debut, _xlpm.d, "m"),
    _xlpm.col, 1 + _xlpm.m*3,
    _xlpm.dates, INDEX('Calendrier 2026-2027'!$C$13:$BC$43,,_xlpm.col),
    _xlpm.titres, INDEX('Calendrier 2026-2027'!$D$13:$BD$43,,_xlpm.col),
    _xlpm.r, _xlfn.XLOOKUP(_xlpm.d, _xlpm.dates, _xlpm.titres),
    IF(_xlpm.r=0,"",_xlpm.r)
)</f>
        <v/>
      </c>
      <c r="E803" t="str">
        <f t="shared" si="50"/>
        <v/>
      </c>
      <c r="F803" t="str">
        <f>_xlfn.XLOOKUP('Fiche formation'!$C$8,SitesFormations[Site de formation principal],SitesFormations[Mail pour assiduité],"")</f>
        <v>cfa-ensuplr-upvd@umontpellier.fr</v>
      </c>
      <c r="G803" t="s">
        <v>140</v>
      </c>
      <c r="H803" t="str">
        <f>_xlfn.TEXTJOIN(" ",TRUE,
'Fiche formation'!$C$18,
_xlfn.SWITCH('Fiche formation'!$C$18,"DNO","2A","DE AUDIO","3A",
_xlfn.SWITCH('Fiche formation'!$C$15,"DEUST","2A","DSCG","2A","MASTER","2A","BUT","3A","DCG","3A","LG","3A","LP","3A","INGE","3A",""))
)</f>
        <v>M CHPS 2A</v>
      </c>
    </row>
    <row r="804" spans="1:8" x14ac:dyDescent="0.3">
      <c r="A804" s="1">
        <f t="shared" si="51"/>
        <v>46636</v>
      </c>
      <c r="B804" t="str">
        <f t="shared" si="52"/>
        <v>08:00</v>
      </c>
      <c r="C804" t="str">
        <f t="shared" si="53"/>
        <v>12:00</v>
      </c>
      <c r="D804" s="12" t="str" cm="1">
        <f t="array" ref="D804">_xlfn.LET(
    _xlpm.d, A804,
    _xlpm.debut, DATE(2026,8,1),
    _xlpm.m, DATEDIF(_xlpm.debut, _xlpm.d, "m"),
    _xlpm.col, 1 + _xlpm.m*3,
    _xlpm.dates, INDEX('Calendrier 2026-2027'!$C$13:$BC$43,,_xlpm.col),
    _xlpm.titres, INDEX('Calendrier 2026-2027'!$D$13:$BD$43,,_xlpm.col),
    _xlpm.r, _xlfn.XLOOKUP(_xlpm.d, _xlpm.dates, _xlpm.titres),
    IF(_xlpm.r=0,"",_xlpm.r)
)</f>
        <v>Examens</v>
      </c>
      <c r="E804">
        <f t="shared" si="50"/>
        <v>1</v>
      </c>
      <c r="F804" t="str">
        <f>_xlfn.XLOOKUP('Fiche formation'!$C$8,SitesFormations[Site de formation principal],SitesFormations[Mail pour assiduité],"")</f>
        <v>cfa-ensuplr-upvd@umontpellier.fr</v>
      </c>
      <c r="G804" t="s">
        <v>140</v>
      </c>
      <c r="H804" t="str">
        <f>_xlfn.TEXTJOIN(" ",TRUE,
'Fiche formation'!$C$18,
_xlfn.SWITCH('Fiche formation'!$C$18,"DNO","2A","DE AUDIO","3A",
_xlfn.SWITCH('Fiche formation'!$C$15,"DEUST","2A","DSCG","2A","MASTER","2A","BUT","3A","DCG","3A","LG","3A","LP","3A","INGE","3A",""))
)</f>
        <v>M CHPS 2A</v>
      </c>
    </row>
    <row r="805" spans="1:8" x14ac:dyDescent="0.3">
      <c r="A805" s="1">
        <f t="shared" si="51"/>
        <v>46636</v>
      </c>
      <c r="B805" t="str">
        <f t="shared" si="52"/>
        <v>14:00</v>
      </c>
      <c r="C805" t="str">
        <f t="shared" si="53"/>
        <v>17:00</v>
      </c>
      <c r="D805" s="12" t="str" cm="1">
        <f t="array" ref="D805">_xlfn.LET(
    _xlpm.d, A805,
    _xlpm.debut, DATE(2026,8,1),
    _xlpm.m, DATEDIF(_xlpm.debut, _xlpm.d, "m"),
    _xlpm.col, 1 + _xlpm.m*3,
    _xlpm.dates, INDEX('Calendrier 2026-2027'!$C$13:$BC$43,,_xlpm.col),
    _xlpm.titres, INDEX('Calendrier 2026-2027'!$D$13:$BD$43,,_xlpm.col),
    _xlpm.r, _xlfn.XLOOKUP(_xlpm.d, _xlpm.dates, _xlpm.titres),
    IF(_xlpm.r=0,"",_xlpm.r)
)</f>
        <v>Examens</v>
      </c>
      <c r="E805">
        <f t="shared" si="50"/>
        <v>1</v>
      </c>
      <c r="F805" t="str">
        <f>_xlfn.XLOOKUP('Fiche formation'!$C$8,SitesFormations[Site de formation principal],SitesFormations[Mail pour assiduité],"")</f>
        <v>cfa-ensuplr-upvd@umontpellier.fr</v>
      </c>
      <c r="G805" t="s">
        <v>140</v>
      </c>
      <c r="H805" t="str">
        <f>_xlfn.TEXTJOIN(" ",TRUE,
'Fiche formation'!$C$18,
_xlfn.SWITCH('Fiche formation'!$C$18,"DNO","2A","DE AUDIO","3A",
_xlfn.SWITCH('Fiche formation'!$C$15,"DEUST","2A","DSCG","2A","MASTER","2A","BUT","3A","DCG","3A","LG","3A","LP","3A","INGE","3A",""))
)</f>
        <v>M CHPS 2A</v>
      </c>
    </row>
    <row r="806" spans="1:8" x14ac:dyDescent="0.3">
      <c r="A806" s="1">
        <f t="shared" si="51"/>
        <v>46637</v>
      </c>
      <c r="B806" t="str">
        <f t="shared" si="52"/>
        <v>08:00</v>
      </c>
      <c r="C806" t="str">
        <f t="shared" si="53"/>
        <v>12:00</v>
      </c>
      <c r="D806" s="12" t="str" cm="1">
        <f t="array" ref="D806">_xlfn.LET(
    _xlpm.d, A806,
    _xlpm.debut, DATE(2026,8,1),
    _xlpm.m, DATEDIF(_xlpm.debut, _xlpm.d, "m"),
    _xlpm.col, 1 + _xlpm.m*3,
    _xlpm.dates, INDEX('Calendrier 2026-2027'!$C$13:$BC$43,,_xlpm.col),
    _xlpm.titres, INDEX('Calendrier 2026-2027'!$D$13:$BD$43,,_xlpm.col),
    _xlpm.r, _xlfn.XLOOKUP(_xlpm.d, _xlpm.dates, _xlpm.titres),
    IF(_xlpm.r=0,"",_xlpm.r)
)</f>
        <v>Examens</v>
      </c>
      <c r="E806">
        <f t="shared" si="50"/>
        <v>1</v>
      </c>
      <c r="F806" t="str">
        <f>_xlfn.XLOOKUP('Fiche formation'!$C$8,SitesFormations[Site de formation principal],SitesFormations[Mail pour assiduité],"")</f>
        <v>cfa-ensuplr-upvd@umontpellier.fr</v>
      </c>
      <c r="G806" t="s">
        <v>140</v>
      </c>
      <c r="H806" t="str">
        <f>_xlfn.TEXTJOIN(" ",TRUE,
'Fiche formation'!$C$18,
_xlfn.SWITCH('Fiche formation'!$C$18,"DNO","2A","DE AUDIO","3A",
_xlfn.SWITCH('Fiche formation'!$C$15,"DEUST","2A","DSCG","2A","MASTER","2A","BUT","3A","DCG","3A","LG","3A","LP","3A","INGE","3A",""))
)</f>
        <v>M CHPS 2A</v>
      </c>
    </row>
    <row r="807" spans="1:8" x14ac:dyDescent="0.3">
      <c r="A807" s="1">
        <f t="shared" si="51"/>
        <v>46637</v>
      </c>
      <c r="B807" t="str">
        <f t="shared" si="52"/>
        <v>14:00</v>
      </c>
      <c r="C807" t="str">
        <f t="shared" si="53"/>
        <v>17:00</v>
      </c>
      <c r="D807" s="12" t="str" cm="1">
        <f t="array" ref="D807">_xlfn.LET(
    _xlpm.d, A807,
    _xlpm.debut, DATE(2026,8,1),
    _xlpm.m, DATEDIF(_xlpm.debut, _xlpm.d, "m"),
    _xlpm.col, 1 + _xlpm.m*3,
    _xlpm.dates, INDEX('Calendrier 2026-2027'!$C$13:$BC$43,,_xlpm.col),
    _xlpm.titres, INDEX('Calendrier 2026-2027'!$D$13:$BD$43,,_xlpm.col),
    _xlpm.r, _xlfn.XLOOKUP(_xlpm.d, _xlpm.dates, _xlpm.titres),
    IF(_xlpm.r=0,"",_xlpm.r)
)</f>
        <v>Examens</v>
      </c>
      <c r="E807">
        <f t="shared" si="50"/>
        <v>1</v>
      </c>
      <c r="F807" t="str">
        <f>_xlfn.XLOOKUP('Fiche formation'!$C$8,SitesFormations[Site de formation principal],SitesFormations[Mail pour assiduité],"")</f>
        <v>cfa-ensuplr-upvd@umontpellier.fr</v>
      </c>
      <c r="G807" t="s">
        <v>140</v>
      </c>
      <c r="H807" t="str">
        <f>_xlfn.TEXTJOIN(" ",TRUE,
'Fiche formation'!$C$18,
_xlfn.SWITCH('Fiche formation'!$C$18,"DNO","2A","DE AUDIO","3A",
_xlfn.SWITCH('Fiche formation'!$C$15,"DEUST","2A","DSCG","2A","MASTER","2A","BUT","3A","DCG","3A","LG","3A","LP","3A","INGE","3A",""))
)</f>
        <v>M CHPS 2A</v>
      </c>
    </row>
    <row r="808" spans="1:8" x14ac:dyDescent="0.3">
      <c r="A808" s="1">
        <f t="shared" si="51"/>
        <v>46638</v>
      </c>
      <c r="B808" t="str">
        <f t="shared" si="52"/>
        <v/>
      </c>
      <c r="C808" t="str">
        <f t="shared" si="53"/>
        <v/>
      </c>
      <c r="D808" s="12" t="str" cm="1">
        <f t="array" ref="D808">_xlfn.LET(
    _xlpm.d, A808,
    _xlpm.debut, DATE(2026,8,1),
    _xlpm.m, DATEDIF(_xlpm.debut, _xlpm.d, "m"),
    _xlpm.col, 1 + _xlpm.m*3,
    _xlpm.dates, INDEX('Calendrier 2026-2027'!$C$13:$BC$43,,_xlpm.col),
    _xlpm.titres, INDEX('Calendrier 2026-2027'!$D$13:$BD$43,,_xlpm.col),
    _xlpm.r, _xlfn.XLOOKUP(_xlpm.d, _xlpm.dates, _xlpm.titres),
    IF(_xlpm.r=0,"",_xlpm.r)
)</f>
        <v/>
      </c>
      <c r="E808" t="str">
        <f t="shared" si="50"/>
        <v/>
      </c>
      <c r="F808" t="str">
        <f>_xlfn.XLOOKUP('Fiche formation'!$C$8,SitesFormations[Site de formation principal],SitesFormations[Mail pour assiduité],"")</f>
        <v>cfa-ensuplr-upvd@umontpellier.fr</v>
      </c>
      <c r="G808" t="s">
        <v>140</v>
      </c>
      <c r="H808" t="str">
        <f>_xlfn.TEXTJOIN(" ",TRUE,
'Fiche formation'!$C$18,
_xlfn.SWITCH('Fiche formation'!$C$18,"DNO","2A","DE AUDIO","3A",
_xlfn.SWITCH('Fiche formation'!$C$15,"DEUST","2A","DSCG","2A","MASTER","2A","BUT","3A","DCG","3A","LG","3A","LP","3A","INGE","3A",""))
)</f>
        <v>M CHPS 2A</v>
      </c>
    </row>
    <row r="809" spans="1:8" x14ac:dyDescent="0.3">
      <c r="A809" s="1">
        <f t="shared" si="51"/>
        <v>46638</v>
      </c>
      <c r="B809" t="str">
        <f t="shared" si="52"/>
        <v/>
      </c>
      <c r="C809" t="str">
        <f t="shared" si="53"/>
        <v/>
      </c>
      <c r="D809" s="12" t="str" cm="1">
        <f t="array" ref="D809">_xlfn.LET(
    _xlpm.d, A809,
    _xlpm.debut, DATE(2026,8,1),
    _xlpm.m, DATEDIF(_xlpm.debut, _xlpm.d, "m"),
    _xlpm.col, 1 + _xlpm.m*3,
    _xlpm.dates, INDEX('Calendrier 2026-2027'!$C$13:$BC$43,,_xlpm.col),
    _xlpm.titres, INDEX('Calendrier 2026-2027'!$D$13:$BD$43,,_xlpm.col),
    _xlpm.r, _xlfn.XLOOKUP(_xlpm.d, _xlpm.dates, _xlpm.titres),
    IF(_xlpm.r=0,"",_xlpm.r)
)</f>
        <v/>
      </c>
      <c r="E809" t="str">
        <f t="shared" si="50"/>
        <v/>
      </c>
      <c r="F809" t="str">
        <f>_xlfn.XLOOKUP('Fiche formation'!$C$8,SitesFormations[Site de formation principal],SitesFormations[Mail pour assiduité],"")</f>
        <v>cfa-ensuplr-upvd@umontpellier.fr</v>
      </c>
      <c r="G809" t="s">
        <v>140</v>
      </c>
      <c r="H809" t="str">
        <f>_xlfn.TEXTJOIN(" ",TRUE,
'Fiche formation'!$C$18,
_xlfn.SWITCH('Fiche formation'!$C$18,"DNO","2A","DE AUDIO","3A",
_xlfn.SWITCH('Fiche formation'!$C$15,"DEUST","2A","DSCG","2A","MASTER","2A","BUT","3A","DCG","3A","LG","3A","LP","3A","INGE","3A",""))
)</f>
        <v>M CHPS 2A</v>
      </c>
    </row>
    <row r="810" spans="1:8" x14ac:dyDescent="0.3">
      <c r="A810" s="1">
        <f t="shared" si="51"/>
        <v>46639</v>
      </c>
      <c r="B810" t="str">
        <f t="shared" si="52"/>
        <v/>
      </c>
      <c r="C810" t="str">
        <f t="shared" si="53"/>
        <v/>
      </c>
      <c r="D810" s="12" t="str" cm="1">
        <f t="array" ref="D810">_xlfn.LET(
    _xlpm.d, A810,
    _xlpm.debut, DATE(2026,8,1),
    _xlpm.m, DATEDIF(_xlpm.debut, _xlpm.d, "m"),
    _xlpm.col, 1 + _xlpm.m*3,
    _xlpm.dates, INDEX('Calendrier 2026-2027'!$C$13:$BC$43,,_xlpm.col),
    _xlpm.titres, INDEX('Calendrier 2026-2027'!$D$13:$BD$43,,_xlpm.col),
    _xlpm.r, _xlfn.XLOOKUP(_xlpm.d, _xlpm.dates, _xlpm.titres),
    IF(_xlpm.r=0,"",_xlpm.r)
)</f>
        <v/>
      </c>
      <c r="E810" t="str">
        <f t="shared" si="50"/>
        <v/>
      </c>
      <c r="F810" t="str">
        <f>_xlfn.XLOOKUP('Fiche formation'!$C$8,SitesFormations[Site de formation principal],SitesFormations[Mail pour assiduité],"")</f>
        <v>cfa-ensuplr-upvd@umontpellier.fr</v>
      </c>
      <c r="G810" t="s">
        <v>140</v>
      </c>
      <c r="H810" t="str">
        <f>_xlfn.TEXTJOIN(" ",TRUE,
'Fiche formation'!$C$18,
_xlfn.SWITCH('Fiche formation'!$C$18,"DNO","2A","DE AUDIO","3A",
_xlfn.SWITCH('Fiche formation'!$C$15,"DEUST","2A","DSCG","2A","MASTER","2A","BUT","3A","DCG","3A","LG","3A","LP","3A","INGE","3A",""))
)</f>
        <v>M CHPS 2A</v>
      </c>
    </row>
    <row r="811" spans="1:8" x14ac:dyDescent="0.3">
      <c r="A811" s="1">
        <f t="shared" si="51"/>
        <v>46639</v>
      </c>
      <c r="B811" t="str">
        <f t="shared" si="52"/>
        <v/>
      </c>
      <c r="C811" t="str">
        <f t="shared" si="53"/>
        <v/>
      </c>
      <c r="D811" s="12" t="str" cm="1">
        <f t="array" ref="D811">_xlfn.LET(
    _xlpm.d, A811,
    _xlpm.debut, DATE(2026,8,1),
    _xlpm.m, DATEDIF(_xlpm.debut, _xlpm.d, "m"),
    _xlpm.col, 1 + _xlpm.m*3,
    _xlpm.dates, INDEX('Calendrier 2026-2027'!$C$13:$BC$43,,_xlpm.col),
    _xlpm.titres, INDEX('Calendrier 2026-2027'!$D$13:$BD$43,,_xlpm.col),
    _xlpm.r, _xlfn.XLOOKUP(_xlpm.d, _xlpm.dates, _xlpm.titres),
    IF(_xlpm.r=0,"",_xlpm.r)
)</f>
        <v/>
      </c>
      <c r="E811" t="str">
        <f t="shared" si="50"/>
        <v/>
      </c>
      <c r="F811" t="str">
        <f>_xlfn.XLOOKUP('Fiche formation'!$C$8,SitesFormations[Site de formation principal],SitesFormations[Mail pour assiduité],"")</f>
        <v>cfa-ensuplr-upvd@umontpellier.fr</v>
      </c>
      <c r="G811" t="s">
        <v>140</v>
      </c>
      <c r="H811" t="str">
        <f>_xlfn.TEXTJOIN(" ",TRUE,
'Fiche formation'!$C$18,
_xlfn.SWITCH('Fiche formation'!$C$18,"DNO","2A","DE AUDIO","3A",
_xlfn.SWITCH('Fiche formation'!$C$15,"DEUST","2A","DSCG","2A","MASTER","2A","BUT","3A","DCG","3A","LG","3A","LP","3A","INGE","3A",""))
)</f>
        <v>M CHPS 2A</v>
      </c>
    </row>
    <row r="812" spans="1:8" x14ac:dyDescent="0.3">
      <c r="A812" s="1">
        <f t="shared" si="51"/>
        <v>46640</v>
      </c>
      <c r="B812" t="str">
        <f t="shared" si="52"/>
        <v/>
      </c>
      <c r="C812" t="str">
        <f t="shared" si="53"/>
        <v/>
      </c>
      <c r="D812" s="12" t="str" cm="1">
        <f t="array" ref="D812">_xlfn.LET(
    _xlpm.d, A812,
    _xlpm.debut, DATE(2026,8,1),
    _xlpm.m, DATEDIF(_xlpm.debut, _xlpm.d, "m"),
    _xlpm.col, 1 + _xlpm.m*3,
    _xlpm.dates, INDEX('Calendrier 2026-2027'!$C$13:$BC$43,,_xlpm.col),
    _xlpm.titres, INDEX('Calendrier 2026-2027'!$D$13:$BD$43,,_xlpm.col),
    _xlpm.r, _xlfn.XLOOKUP(_xlpm.d, _xlpm.dates, _xlpm.titres),
    IF(_xlpm.r=0,"",_xlpm.r)
)</f>
        <v/>
      </c>
      <c r="E812" t="str">
        <f t="shared" si="50"/>
        <v/>
      </c>
      <c r="F812" t="str">
        <f>_xlfn.XLOOKUP('Fiche formation'!$C$8,SitesFormations[Site de formation principal],SitesFormations[Mail pour assiduité],"")</f>
        <v>cfa-ensuplr-upvd@umontpellier.fr</v>
      </c>
      <c r="G812" t="s">
        <v>140</v>
      </c>
      <c r="H812" t="str">
        <f>_xlfn.TEXTJOIN(" ",TRUE,
'Fiche formation'!$C$18,
_xlfn.SWITCH('Fiche formation'!$C$18,"DNO","2A","DE AUDIO","3A",
_xlfn.SWITCH('Fiche formation'!$C$15,"DEUST","2A","DSCG","2A","MASTER","2A","BUT","3A","DCG","3A","LG","3A","LP","3A","INGE","3A",""))
)</f>
        <v>M CHPS 2A</v>
      </c>
    </row>
    <row r="813" spans="1:8" x14ac:dyDescent="0.3">
      <c r="A813" s="1">
        <f t="shared" si="51"/>
        <v>46640</v>
      </c>
      <c r="B813" t="str">
        <f t="shared" si="52"/>
        <v/>
      </c>
      <c r="C813" t="str">
        <f t="shared" si="53"/>
        <v/>
      </c>
      <c r="D813" s="12" t="str" cm="1">
        <f t="array" ref="D813">_xlfn.LET(
    _xlpm.d, A813,
    _xlpm.debut, DATE(2026,8,1),
    _xlpm.m, DATEDIF(_xlpm.debut, _xlpm.d, "m"),
    _xlpm.col, 1 + _xlpm.m*3,
    _xlpm.dates, INDEX('Calendrier 2026-2027'!$C$13:$BC$43,,_xlpm.col),
    _xlpm.titres, INDEX('Calendrier 2026-2027'!$D$13:$BD$43,,_xlpm.col),
    _xlpm.r, _xlfn.XLOOKUP(_xlpm.d, _xlpm.dates, _xlpm.titres),
    IF(_xlpm.r=0,"",_xlpm.r)
)</f>
        <v/>
      </c>
      <c r="E813" t="str">
        <f t="shared" si="50"/>
        <v/>
      </c>
      <c r="F813" t="str">
        <f>_xlfn.XLOOKUP('Fiche formation'!$C$8,SitesFormations[Site de formation principal],SitesFormations[Mail pour assiduité],"")</f>
        <v>cfa-ensuplr-upvd@umontpellier.fr</v>
      </c>
      <c r="G813" t="s">
        <v>140</v>
      </c>
      <c r="H813" t="str">
        <f>_xlfn.TEXTJOIN(" ",TRUE,
'Fiche formation'!$C$18,
_xlfn.SWITCH('Fiche formation'!$C$18,"DNO","2A","DE AUDIO","3A",
_xlfn.SWITCH('Fiche formation'!$C$15,"DEUST","2A","DSCG","2A","MASTER","2A","BUT","3A","DCG","3A","LG","3A","LP","3A","INGE","3A",""))
)</f>
        <v>M CHPS 2A</v>
      </c>
    </row>
    <row r="814" spans="1:8" x14ac:dyDescent="0.3">
      <c r="A814" s="1">
        <f t="shared" si="51"/>
        <v>46641</v>
      </c>
      <c r="B814" t="str">
        <f t="shared" si="52"/>
        <v/>
      </c>
      <c r="C814" t="str">
        <f t="shared" si="53"/>
        <v/>
      </c>
      <c r="D814" s="12" t="str" cm="1">
        <f t="array" ref="D814">_xlfn.LET(
    _xlpm.d, A814,
    _xlpm.debut, DATE(2026,8,1),
    _xlpm.m, DATEDIF(_xlpm.debut, _xlpm.d, "m"),
    _xlpm.col, 1 + _xlpm.m*3,
    _xlpm.dates, INDEX('Calendrier 2026-2027'!$C$13:$BC$43,,_xlpm.col),
    _xlpm.titres, INDEX('Calendrier 2026-2027'!$D$13:$BD$43,,_xlpm.col),
    _xlpm.r, _xlfn.XLOOKUP(_xlpm.d, _xlpm.dates, _xlpm.titres),
    IF(_xlpm.r=0,"",_xlpm.r)
)</f>
        <v/>
      </c>
      <c r="E814" t="str">
        <f t="shared" si="50"/>
        <v/>
      </c>
      <c r="F814" t="str">
        <f>_xlfn.XLOOKUP('Fiche formation'!$C$8,SitesFormations[Site de formation principal],SitesFormations[Mail pour assiduité],"")</f>
        <v>cfa-ensuplr-upvd@umontpellier.fr</v>
      </c>
      <c r="G814" t="s">
        <v>140</v>
      </c>
      <c r="H814" t="str">
        <f>_xlfn.TEXTJOIN(" ",TRUE,
'Fiche formation'!$C$18,
_xlfn.SWITCH('Fiche formation'!$C$18,"DNO","2A","DE AUDIO","3A",
_xlfn.SWITCH('Fiche formation'!$C$15,"DEUST","2A","DSCG","2A","MASTER","2A","BUT","3A","DCG","3A","LG","3A","LP","3A","INGE","3A",""))
)</f>
        <v>M CHPS 2A</v>
      </c>
    </row>
    <row r="815" spans="1:8" x14ac:dyDescent="0.3">
      <c r="A815" s="1">
        <f t="shared" si="51"/>
        <v>46641</v>
      </c>
      <c r="B815" t="str">
        <f t="shared" si="52"/>
        <v/>
      </c>
      <c r="C815" t="str">
        <f t="shared" si="53"/>
        <v/>
      </c>
      <c r="D815" s="12" t="str" cm="1">
        <f t="array" ref="D815">_xlfn.LET(
    _xlpm.d, A815,
    _xlpm.debut, DATE(2026,8,1),
    _xlpm.m, DATEDIF(_xlpm.debut, _xlpm.d, "m"),
    _xlpm.col, 1 + _xlpm.m*3,
    _xlpm.dates, INDEX('Calendrier 2026-2027'!$C$13:$BC$43,,_xlpm.col),
    _xlpm.titres, INDEX('Calendrier 2026-2027'!$D$13:$BD$43,,_xlpm.col),
    _xlpm.r, _xlfn.XLOOKUP(_xlpm.d, _xlpm.dates, _xlpm.titres),
    IF(_xlpm.r=0,"",_xlpm.r)
)</f>
        <v/>
      </c>
      <c r="E815" t="str">
        <f t="shared" si="50"/>
        <v/>
      </c>
      <c r="F815" t="str">
        <f>_xlfn.XLOOKUP('Fiche formation'!$C$8,SitesFormations[Site de formation principal],SitesFormations[Mail pour assiduité],"")</f>
        <v>cfa-ensuplr-upvd@umontpellier.fr</v>
      </c>
      <c r="G815" t="s">
        <v>140</v>
      </c>
      <c r="H815" t="str">
        <f>_xlfn.TEXTJOIN(" ",TRUE,
'Fiche formation'!$C$18,
_xlfn.SWITCH('Fiche formation'!$C$18,"DNO","2A","DE AUDIO","3A",
_xlfn.SWITCH('Fiche formation'!$C$15,"DEUST","2A","DSCG","2A","MASTER","2A","BUT","3A","DCG","3A","LG","3A","LP","3A","INGE","3A",""))
)</f>
        <v>M CHPS 2A</v>
      </c>
    </row>
    <row r="816" spans="1:8" x14ac:dyDescent="0.3">
      <c r="A816" s="1">
        <f t="shared" si="51"/>
        <v>46642</v>
      </c>
      <c r="B816" t="str">
        <f t="shared" si="52"/>
        <v/>
      </c>
      <c r="C816" t="str">
        <f t="shared" si="53"/>
        <v/>
      </c>
      <c r="D816" s="12" t="str" cm="1">
        <f t="array" ref="D816">_xlfn.LET(
    _xlpm.d, A816,
    _xlpm.debut, DATE(2026,8,1),
    _xlpm.m, DATEDIF(_xlpm.debut, _xlpm.d, "m"),
    _xlpm.col, 1 + _xlpm.m*3,
    _xlpm.dates, INDEX('Calendrier 2026-2027'!$C$13:$BC$43,,_xlpm.col),
    _xlpm.titres, INDEX('Calendrier 2026-2027'!$D$13:$BD$43,,_xlpm.col),
    _xlpm.r, _xlfn.XLOOKUP(_xlpm.d, _xlpm.dates, _xlpm.titres),
    IF(_xlpm.r=0,"",_xlpm.r)
)</f>
        <v/>
      </c>
      <c r="E816" t="str">
        <f t="shared" si="50"/>
        <v/>
      </c>
      <c r="F816" t="str">
        <f>_xlfn.XLOOKUP('Fiche formation'!$C$8,SitesFormations[Site de formation principal],SitesFormations[Mail pour assiduité],"")</f>
        <v>cfa-ensuplr-upvd@umontpellier.fr</v>
      </c>
      <c r="G816" t="s">
        <v>140</v>
      </c>
      <c r="H816" t="str">
        <f>_xlfn.TEXTJOIN(" ",TRUE,
'Fiche formation'!$C$18,
_xlfn.SWITCH('Fiche formation'!$C$18,"DNO","2A","DE AUDIO","3A",
_xlfn.SWITCH('Fiche formation'!$C$15,"DEUST","2A","DSCG","2A","MASTER","2A","BUT","3A","DCG","3A","LG","3A","LP","3A","INGE","3A",""))
)</f>
        <v>M CHPS 2A</v>
      </c>
    </row>
    <row r="817" spans="1:8" x14ac:dyDescent="0.3">
      <c r="A817" s="1">
        <f t="shared" si="51"/>
        <v>46642</v>
      </c>
      <c r="B817" t="str">
        <f t="shared" si="52"/>
        <v/>
      </c>
      <c r="C817" t="str">
        <f t="shared" si="53"/>
        <v/>
      </c>
      <c r="D817" s="12" t="str" cm="1">
        <f t="array" ref="D817">_xlfn.LET(
    _xlpm.d, A817,
    _xlpm.debut, DATE(2026,8,1),
    _xlpm.m, DATEDIF(_xlpm.debut, _xlpm.d, "m"),
    _xlpm.col, 1 + _xlpm.m*3,
    _xlpm.dates, INDEX('Calendrier 2026-2027'!$C$13:$BC$43,,_xlpm.col),
    _xlpm.titres, INDEX('Calendrier 2026-2027'!$D$13:$BD$43,,_xlpm.col),
    _xlpm.r, _xlfn.XLOOKUP(_xlpm.d, _xlpm.dates, _xlpm.titres),
    IF(_xlpm.r=0,"",_xlpm.r)
)</f>
        <v/>
      </c>
      <c r="E817" t="str">
        <f t="shared" si="50"/>
        <v/>
      </c>
      <c r="F817" t="str">
        <f>_xlfn.XLOOKUP('Fiche formation'!$C$8,SitesFormations[Site de formation principal],SitesFormations[Mail pour assiduité],"")</f>
        <v>cfa-ensuplr-upvd@umontpellier.fr</v>
      </c>
      <c r="G817" t="s">
        <v>140</v>
      </c>
      <c r="H817" t="str">
        <f>_xlfn.TEXTJOIN(" ",TRUE,
'Fiche formation'!$C$18,
_xlfn.SWITCH('Fiche formation'!$C$18,"DNO","2A","DE AUDIO","3A",
_xlfn.SWITCH('Fiche formation'!$C$15,"DEUST","2A","DSCG","2A","MASTER","2A","BUT","3A","DCG","3A","LG","3A","LP","3A","INGE","3A",""))
)</f>
        <v>M CHPS 2A</v>
      </c>
    </row>
    <row r="818" spans="1:8" x14ac:dyDescent="0.3">
      <c r="A818" s="1">
        <f t="shared" si="51"/>
        <v>46643</v>
      </c>
      <c r="B818" t="str">
        <f t="shared" si="52"/>
        <v/>
      </c>
      <c r="C818" t="str">
        <f t="shared" si="53"/>
        <v/>
      </c>
      <c r="D818" s="12" t="str" cm="1">
        <f t="array" ref="D818">_xlfn.LET(
    _xlpm.d, A818,
    _xlpm.debut, DATE(2026,8,1),
    _xlpm.m, DATEDIF(_xlpm.debut, _xlpm.d, "m"),
    _xlpm.col, 1 + _xlpm.m*3,
    _xlpm.dates, INDEX('Calendrier 2026-2027'!$C$13:$BC$43,,_xlpm.col),
    _xlpm.titres, INDEX('Calendrier 2026-2027'!$D$13:$BD$43,,_xlpm.col),
    _xlpm.r, _xlfn.XLOOKUP(_xlpm.d, _xlpm.dates, _xlpm.titres),
    IF(_xlpm.r=0,"",_xlpm.r)
)</f>
        <v/>
      </c>
      <c r="E818" t="str">
        <f t="shared" si="50"/>
        <v/>
      </c>
      <c r="F818" t="str">
        <f>_xlfn.XLOOKUP('Fiche formation'!$C$8,SitesFormations[Site de formation principal],SitesFormations[Mail pour assiduité],"")</f>
        <v>cfa-ensuplr-upvd@umontpellier.fr</v>
      </c>
      <c r="G818" t="s">
        <v>140</v>
      </c>
      <c r="H818" t="str">
        <f>_xlfn.TEXTJOIN(" ",TRUE,
'Fiche formation'!$C$18,
_xlfn.SWITCH('Fiche formation'!$C$18,"DNO","2A","DE AUDIO","3A",
_xlfn.SWITCH('Fiche formation'!$C$15,"DEUST","2A","DSCG","2A","MASTER","2A","BUT","3A","DCG","3A","LG","3A","LP","3A","INGE","3A",""))
)</f>
        <v>M CHPS 2A</v>
      </c>
    </row>
    <row r="819" spans="1:8" x14ac:dyDescent="0.3">
      <c r="A819" s="1">
        <f t="shared" si="51"/>
        <v>46643</v>
      </c>
      <c r="B819" t="str">
        <f t="shared" si="52"/>
        <v/>
      </c>
      <c r="C819" t="str">
        <f t="shared" si="53"/>
        <v/>
      </c>
      <c r="D819" s="12" t="str" cm="1">
        <f t="array" ref="D819">_xlfn.LET(
    _xlpm.d, A819,
    _xlpm.debut, DATE(2026,8,1),
    _xlpm.m, DATEDIF(_xlpm.debut, _xlpm.d, "m"),
    _xlpm.col, 1 + _xlpm.m*3,
    _xlpm.dates, INDEX('Calendrier 2026-2027'!$C$13:$BC$43,,_xlpm.col),
    _xlpm.titres, INDEX('Calendrier 2026-2027'!$D$13:$BD$43,,_xlpm.col),
    _xlpm.r, _xlfn.XLOOKUP(_xlpm.d, _xlpm.dates, _xlpm.titres),
    IF(_xlpm.r=0,"",_xlpm.r)
)</f>
        <v/>
      </c>
      <c r="E819" t="str">
        <f t="shared" si="50"/>
        <v/>
      </c>
      <c r="F819" t="str">
        <f>_xlfn.XLOOKUP('Fiche formation'!$C$8,SitesFormations[Site de formation principal],SitesFormations[Mail pour assiduité],"")</f>
        <v>cfa-ensuplr-upvd@umontpellier.fr</v>
      </c>
      <c r="G819" t="s">
        <v>140</v>
      </c>
      <c r="H819" t="str">
        <f>_xlfn.TEXTJOIN(" ",TRUE,
'Fiche formation'!$C$18,
_xlfn.SWITCH('Fiche formation'!$C$18,"DNO","2A","DE AUDIO","3A",
_xlfn.SWITCH('Fiche formation'!$C$15,"DEUST","2A","DSCG","2A","MASTER","2A","BUT","3A","DCG","3A","LG","3A","LP","3A","INGE","3A",""))
)</f>
        <v>M CHPS 2A</v>
      </c>
    </row>
    <row r="820" spans="1:8" x14ac:dyDescent="0.3">
      <c r="A820" s="1">
        <f t="shared" si="51"/>
        <v>46644</v>
      </c>
      <c r="B820" t="str">
        <f t="shared" si="52"/>
        <v/>
      </c>
      <c r="C820" t="str">
        <f t="shared" si="53"/>
        <v/>
      </c>
      <c r="D820" s="12" t="str" cm="1">
        <f t="array" ref="D820">_xlfn.LET(
    _xlpm.d, A820,
    _xlpm.debut, DATE(2026,8,1),
    _xlpm.m, DATEDIF(_xlpm.debut, _xlpm.d, "m"),
    _xlpm.col, 1 + _xlpm.m*3,
    _xlpm.dates, INDEX('Calendrier 2026-2027'!$C$13:$BC$43,,_xlpm.col),
    _xlpm.titres, INDEX('Calendrier 2026-2027'!$D$13:$BD$43,,_xlpm.col),
    _xlpm.r, _xlfn.XLOOKUP(_xlpm.d, _xlpm.dates, _xlpm.titres),
    IF(_xlpm.r=0,"",_xlpm.r)
)</f>
        <v/>
      </c>
      <c r="E820" t="str">
        <f t="shared" si="50"/>
        <v/>
      </c>
      <c r="F820" t="str">
        <f>_xlfn.XLOOKUP('Fiche formation'!$C$8,SitesFormations[Site de formation principal],SitesFormations[Mail pour assiduité],"")</f>
        <v>cfa-ensuplr-upvd@umontpellier.fr</v>
      </c>
      <c r="G820" t="s">
        <v>140</v>
      </c>
      <c r="H820" t="str">
        <f>_xlfn.TEXTJOIN(" ",TRUE,
'Fiche formation'!$C$18,
_xlfn.SWITCH('Fiche formation'!$C$18,"DNO","2A","DE AUDIO","3A",
_xlfn.SWITCH('Fiche formation'!$C$15,"DEUST","2A","DSCG","2A","MASTER","2A","BUT","3A","DCG","3A","LG","3A","LP","3A","INGE","3A",""))
)</f>
        <v>M CHPS 2A</v>
      </c>
    </row>
    <row r="821" spans="1:8" x14ac:dyDescent="0.3">
      <c r="A821" s="1">
        <f t="shared" si="51"/>
        <v>46644</v>
      </c>
      <c r="B821" t="str">
        <f t="shared" si="52"/>
        <v/>
      </c>
      <c r="C821" t="str">
        <f t="shared" si="53"/>
        <v/>
      </c>
      <c r="D821" s="12" t="str" cm="1">
        <f t="array" ref="D821">_xlfn.LET(
    _xlpm.d, A821,
    _xlpm.debut, DATE(2026,8,1),
    _xlpm.m, DATEDIF(_xlpm.debut, _xlpm.d, "m"),
    _xlpm.col, 1 + _xlpm.m*3,
    _xlpm.dates, INDEX('Calendrier 2026-2027'!$C$13:$BC$43,,_xlpm.col),
    _xlpm.titres, INDEX('Calendrier 2026-2027'!$D$13:$BD$43,,_xlpm.col),
    _xlpm.r, _xlfn.XLOOKUP(_xlpm.d, _xlpm.dates, _xlpm.titres),
    IF(_xlpm.r=0,"",_xlpm.r)
)</f>
        <v/>
      </c>
      <c r="E821" t="str">
        <f t="shared" si="50"/>
        <v/>
      </c>
      <c r="F821" t="str">
        <f>_xlfn.XLOOKUP('Fiche formation'!$C$8,SitesFormations[Site de formation principal],SitesFormations[Mail pour assiduité],"")</f>
        <v>cfa-ensuplr-upvd@umontpellier.fr</v>
      </c>
      <c r="G821" t="s">
        <v>140</v>
      </c>
      <c r="H821" t="str">
        <f>_xlfn.TEXTJOIN(" ",TRUE,
'Fiche formation'!$C$18,
_xlfn.SWITCH('Fiche formation'!$C$18,"DNO","2A","DE AUDIO","3A",
_xlfn.SWITCH('Fiche formation'!$C$15,"DEUST","2A","DSCG","2A","MASTER","2A","BUT","3A","DCG","3A","LG","3A","LP","3A","INGE","3A",""))
)</f>
        <v>M CHPS 2A</v>
      </c>
    </row>
    <row r="822" spans="1:8" x14ac:dyDescent="0.3">
      <c r="A822" s="1">
        <f t="shared" si="51"/>
        <v>46645</v>
      </c>
      <c r="B822" t="str">
        <f t="shared" si="52"/>
        <v/>
      </c>
      <c r="C822" t="str">
        <f t="shared" si="53"/>
        <v/>
      </c>
      <c r="D822" s="12" t="str" cm="1">
        <f t="array" ref="D822">_xlfn.LET(
    _xlpm.d, A822,
    _xlpm.debut, DATE(2026,8,1),
    _xlpm.m, DATEDIF(_xlpm.debut, _xlpm.d, "m"),
    _xlpm.col, 1 + _xlpm.m*3,
    _xlpm.dates, INDEX('Calendrier 2026-2027'!$C$13:$BC$43,,_xlpm.col),
    _xlpm.titres, INDEX('Calendrier 2026-2027'!$D$13:$BD$43,,_xlpm.col),
    _xlpm.r, _xlfn.XLOOKUP(_xlpm.d, _xlpm.dates, _xlpm.titres),
    IF(_xlpm.r=0,"",_xlpm.r)
)</f>
        <v/>
      </c>
      <c r="E822" t="str">
        <f t="shared" si="50"/>
        <v/>
      </c>
      <c r="F822" t="str">
        <f>_xlfn.XLOOKUP('Fiche formation'!$C$8,SitesFormations[Site de formation principal],SitesFormations[Mail pour assiduité],"")</f>
        <v>cfa-ensuplr-upvd@umontpellier.fr</v>
      </c>
      <c r="G822" t="s">
        <v>140</v>
      </c>
      <c r="H822" t="str">
        <f>_xlfn.TEXTJOIN(" ",TRUE,
'Fiche formation'!$C$18,
_xlfn.SWITCH('Fiche formation'!$C$18,"DNO","2A","DE AUDIO","3A",
_xlfn.SWITCH('Fiche formation'!$C$15,"DEUST","2A","DSCG","2A","MASTER","2A","BUT","3A","DCG","3A","LG","3A","LP","3A","INGE","3A",""))
)</f>
        <v>M CHPS 2A</v>
      </c>
    </row>
    <row r="823" spans="1:8" x14ac:dyDescent="0.3">
      <c r="A823" s="1">
        <f t="shared" si="51"/>
        <v>46645</v>
      </c>
      <c r="B823" t="str">
        <f t="shared" si="52"/>
        <v/>
      </c>
      <c r="C823" t="str">
        <f t="shared" si="53"/>
        <v/>
      </c>
      <c r="D823" s="12" t="str" cm="1">
        <f t="array" ref="D823">_xlfn.LET(
    _xlpm.d, A823,
    _xlpm.debut, DATE(2026,8,1),
    _xlpm.m, DATEDIF(_xlpm.debut, _xlpm.d, "m"),
    _xlpm.col, 1 + _xlpm.m*3,
    _xlpm.dates, INDEX('Calendrier 2026-2027'!$C$13:$BC$43,,_xlpm.col),
    _xlpm.titres, INDEX('Calendrier 2026-2027'!$D$13:$BD$43,,_xlpm.col),
    _xlpm.r, _xlfn.XLOOKUP(_xlpm.d, _xlpm.dates, _xlpm.titres),
    IF(_xlpm.r=0,"",_xlpm.r)
)</f>
        <v/>
      </c>
      <c r="E823" t="str">
        <f t="shared" si="50"/>
        <v/>
      </c>
      <c r="F823" t="str">
        <f>_xlfn.XLOOKUP('Fiche formation'!$C$8,SitesFormations[Site de formation principal],SitesFormations[Mail pour assiduité],"")</f>
        <v>cfa-ensuplr-upvd@umontpellier.fr</v>
      </c>
      <c r="G823" t="s">
        <v>140</v>
      </c>
      <c r="H823" t="str">
        <f>_xlfn.TEXTJOIN(" ",TRUE,
'Fiche formation'!$C$18,
_xlfn.SWITCH('Fiche formation'!$C$18,"DNO","2A","DE AUDIO","3A",
_xlfn.SWITCH('Fiche formation'!$C$15,"DEUST","2A","DSCG","2A","MASTER","2A","BUT","3A","DCG","3A","LG","3A","LP","3A","INGE","3A",""))
)</f>
        <v>M CHPS 2A</v>
      </c>
    </row>
    <row r="824" spans="1:8" x14ac:dyDescent="0.3">
      <c r="A824" s="1">
        <f t="shared" si="51"/>
        <v>46646</v>
      </c>
      <c r="B824" t="str">
        <f t="shared" si="52"/>
        <v/>
      </c>
      <c r="C824" t="str">
        <f t="shared" si="53"/>
        <v/>
      </c>
      <c r="D824" s="12" t="str" cm="1">
        <f t="array" ref="D824">_xlfn.LET(
    _xlpm.d, A824,
    _xlpm.debut, DATE(2026,8,1),
    _xlpm.m, DATEDIF(_xlpm.debut, _xlpm.d, "m"),
    _xlpm.col, 1 + _xlpm.m*3,
    _xlpm.dates, INDEX('Calendrier 2026-2027'!$C$13:$BC$43,,_xlpm.col),
    _xlpm.titres, INDEX('Calendrier 2026-2027'!$D$13:$BD$43,,_xlpm.col),
    _xlpm.r, _xlfn.XLOOKUP(_xlpm.d, _xlpm.dates, _xlpm.titres),
    IF(_xlpm.r=0,"",_xlpm.r)
)</f>
        <v/>
      </c>
      <c r="E824" t="str">
        <f t="shared" si="50"/>
        <v/>
      </c>
      <c r="F824" t="str">
        <f>_xlfn.XLOOKUP('Fiche formation'!$C$8,SitesFormations[Site de formation principal],SitesFormations[Mail pour assiduité],"")</f>
        <v>cfa-ensuplr-upvd@umontpellier.fr</v>
      </c>
      <c r="G824" t="s">
        <v>140</v>
      </c>
      <c r="H824" t="str">
        <f>_xlfn.TEXTJOIN(" ",TRUE,
'Fiche formation'!$C$18,
_xlfn.SWITCH('Fiche formation'!$C$18,"DNO","2A","DE AUDIO","3A",
_xlfn.SWITCH('Fiche formation'!$C$15,"DEUST","2A","DSCG","2A","MASTER","2A","BUT","3A","DCG","3A","LG","3A","LP","3A","INGE","3A",""))
)</f>
        <v>M CHPS 2A</v>
      </c>
    </row>
    <row r="825" spans="1:8" x14ac:dyDescent="0.3">
      <c r="A825" s="1">
        <f t="shared" si="51"/>
        <v>46646</v>
      </c>
      <c r="B825" t="str">
        <f t="shared" si="52"/>
        <v/>
      </c>
      <c r="C825" t="str">
        <f t="shared" si="53"/>
        <v/>
      </c>
      <c r="D825" s="12" t="str" cm="1">
        <f t="array" ref="D825">_xlfn.LET(
    _xlpm.d, A825,
    _xlpm.debut, DATE(2026,8,1),
    _xlpm.m, DATEDIF(_xlpm.debut, _xlpm.d, "m"),
    _xlpm.col, 1 + _xlpm.m*3,
    _xlpm.dates, INDEX('Calendrier 2026-2027'!$C$13:$BC$43,,_xlpm.col),
    _xlpm.titres, INDEX('Calendrier 2026-2027'!$D$13:$BD$43,,_xlpm.col),
    _xlpm.r, _xlfn.XLOOKUP(_xlpm.d, _xlpm.dates, _xlpm.titres),
    IF(_xlpm.r=0,"",_xlpm.r)
)</f>
        <v/>
      </c>
      <c r="E825" t="str">
        <f t="shared" si="50"/>
        <v/>
      </c>
      <c r="F825" t="str">
        <f>_xlfn.XLOOKUP('Fiche formation'!$C$8,SitesFormations[Site de formation principal],SitesFormations[Mail pour assiduité],"")</f>
        <v>cfa-ensuplr-upvd@umontpellier.fr</v>
      </c>
      <c r="G825" t="s">
        <v>140</v>
      </c>
      <c r="H825" t="str">
        <f>_xlfn.TEXTJOIN(" ",TRUE,
'Fiche formation'!$C$18,
_xlfn.SWITCH('Fiche formation'!$C$18,"DNO","2A","DE AUDIO","3A",
_xlfn.SWITCH('Fiche formation'!$C$15,"DEUST","2A","DSCG","2A","MASTER","2A","BUT","3A","DCG","3A","LG","3A","LP","3A","INGE","3A",""))
)</f>
        <v>M CHPS 2A</v>
      </c>
    </row>
    <row r="826" spans="1:8" x14ac:dyDescent="0.3">
      <c r="A826" s="1">
        <f t="shared" si="51"/>
        <v>46647</v>
      </c>
      <c r="B826" t="str">
        <f t="shared" si="52"/>
        <v/>
      </c>
      <c r="C826" t="str">
        <f t="shared" si="53"/>
        <v/>
      </c>
      <c r="D826" s="12" t="str" cm="1">
        <f t="array" ref="D826">_xlfn.LET(
    _xlpm.d, A826,
    _xlpm.debut, DATE(2026,8,1),
    _xlpm.m, DATEDIF(_xlpm.debut, _xlpm.d, "m"),
    _xlpm.col, 1 + _xlpm.m*3,
    _xlpm.dates, INDEX('Calendrier 2026-2027'!$C$13:$BC$43,,_xlpm.col),
    _xlpm.titres, INDEX('Calendrier 2026-2027'!$D$13:$BD$43,,_xlpm.col),
    _xlpm.r, _xlfn.XLOOKUP(_xlpm.d, _xlpm.dates, _xlpm.titres),
    IF(_xlpm.r=0,"",_xlpm.r)
)</f>
        <v/>
      </c>
      <c r="E826" t="str">
        <f t="shared" si="50"/>
        <v/>
      </c>
      <c r="F826" t="str">
        <f>_xlfn.XLOOKUP('Fiche formation'!$C$8,SitesFormations[Site de formation principal],SitesFormations[Mail pour assiduité],"")</f>
        <v>cfa-ensuplr-upvd@umontpellier.fr</v>
      </c>
      <c r="G826" t="s">
        <v>140</v>
      </c>
      <c r="H826" t="str">
        <f>_xlfn.TEXTJOIN(" ",TRUE,
'Fiche formation'!$C$18,
_xlfn.SWITCH('Fiche formation'!$C$18,"DNO","2A","DE AUDIO","3A",
_xlfn.SWITCH('Fiche formation'!$C$15,"DEUST","2A","DSCG","2A","MASTER","2A","BUT","3A","DCG","3A","LG","3A","LP","3A","INGE","3A",""))
)</f>
        <v>M CHPS 2A</v>
      </c>
    </row>
    <row r="827" spans="1:8" x14ac:dyDescent="0.3">
      <c r="A827" s="1">
        <f t="shared" si="51"/>
        <v>46647</v>
      </c>
      <c r="B827" t="str">
        <f t="shared" si="52"/>
        <v/>
      </c>
      <c r="C827" t="str">
        <f t="shared" si="53"/>
        <v/>
      </c>
      <c r="D827" s="12" t="str" cm="1">
        <f t="array" ref="D827">_xlfn.LET(
    _xlpm.d, A827,
    _xlpm.debut, DATE(2026,8,1),
    _xlpm.m, DATEDIF(_xlpm.debut, _xlpm.d, "m"),
    _xlpm.col, 1 + _xlpm.m*3,
    _xlpm.dates, INDEX('Calendrier 2026-2027'!$C$13:$BC$43,,_xlpm.col),
    _xlpm.titres, INDEX('Calendrier 2026-2027'!$D$13:$BD$43,,_xlpm.col),
    _xlpm.r, _xlfn.XLOOKUP(_xlpm.d, _xlpm.dates, _xlpm.titres),
    IF(_xlpm.r=0,"",_xlpm.r)
)</f>
        <v/>
      </c>
      <c r="E827" t="str">
        <f t="shared" si="50"/>
        <v/>
      </c>
      <c r="F827" t="str">
        <f>_xlfn.XLOOKUP('Fiche formation'!$C$8,SitesFormations[Site de formation principal],SitesFormations[Mail pour assiduité],"")</f>
        <v>cfa-ensuplr-upvd@umontpellier.fr</v>
      </c>
      <c r="G827" t="s">
        <v>140</v>
      </c>
      <c r="H827" t="str">
        <f>_xlfn.TEXTJOIN(" ",TRUE,
'Fiche formation'!$C$18,
_xlfn.SWITCH('Fiche formation'!$C$18,"DNO","2A","DE AUDIO","3A",
_xlfn.SWITCH('Fiche formation'!$C$15,"DEUST","2A","DSCG","2A","MASTER","2A","BUT","3A","DCG","3A","LG","3A","LP","3A","INGE","3A",""))
)</f>
        <v>M CHPS 2A</v>
      </c>
    </row>
    <row r="828" spans="1:8" x14ac:dyDescent="0.3">
      <c r="A828" s="1">
        <f t="shared" si="51"/>
        <v>46648</v>
      </c>
      <c r="B828" t="str">
        <f t="shared" si="52"/>
        <v/>
      </c>
      <c r="C828" t="str">
        <f t="shared" si="53"/>
        <v/>
      </c>
      <c r="D828" s="12" t="str" cm="1">
        <f t="array" ref="D828">_xlfn.LET(
    _xlpm.d, A828,
    _xlpm.debut, DATE(2026,8,1),
    _xlpm.m, DATEDIF(_xlpm.debut, _xlpm.d, "m"),
    _xlpm.col, 1 + _xlpm.m*3,
    _xlpm.dates, INDEX('Calendrier 2026-2027'!$C$13:$BC$43,,_xlpm.col),
    _xlpm.titres, INDEX('Calendrier 2026-2027'!$D$13:$BD$43,,_xlpm.col),
    _xlpm.r, _xlfn.XLOOKUP(_xlpm.d, _xlpm.dates, _xlpm.titres),
    IF(_xlpm.r=0,"",_xlpm.r)
)</f>
        <v/>
      </c>
      <c r="E828" t="str">
        <f t="shared" si="50"/>
        <v/>
      </c>
      <c r="F828" t="str">
        <f>_xlfn.XLOOKUP('Fiche formation'!$C$8,SitesFormations[Site de formation principal],SitesFormations[Mail pour assiduité],"")</f>
        <v>cfa-ensuplr-upvd@umontpellier.fr</v>
      </c>
      <c r="G828" t="s">
        <v>140</v>
      </c>
      <c r="H828" t="str">
        <f>_xlfn.TEXTJOIN(" ",TRUE,
'Fiche formation'!$C$18,
_xlfn.SWITCH('Fiche formation'!$C$18,"DNO","2A","DE AUDIO","3A",
_xlfn.SWITCH('Fiche formation'!$C$15,"DEUST","2A","DSCG","2A","MASTER","2A","BUT","3A","DCG","3A","LG","3A","LP","3A","INGE","3A",""))
)</f>
        <v>M CHPS 2A</v>
      </c>
    </row>
    <row r="829" spans="1:8" x14ac:dyDescent="0.3">
      <c r="A829" s="1">
        <f t="shared" si="51"/>
        <v>46648</v>
      </c>
      <c r="B829" t="str">
        <f t="shared" si="52"/>
        <v/>
      </c>
      <c r="C829" t="str">
        <f t="shared" si="53"/>
        <v/>
      </c>
      <c r="D829" s="12" t="str" cm="1">
        <f t="array" ref="D829">_xlfn.LET(
    _xlpm.d, A829,
    _xlpm.debut, DATE(2026,8,1),
    _xlpm.m, DATEDIF(_xlpm.debut, _xlpm.d, "m"),
    _xlpm.col, 1 + _xlpm.m*3,
    _xlpm.dates, INDEX('Calendrier 2026-2027'!$C$13:$BC$43,,_xlpm.col),
    _xlpm.titres, INDEX('Calendrier 2026-2027'!$D$13:$BD$43,,_xlpm.col),
    _xlpm.r, _xlfn.XLOOKUP(_xlpm.d, _xlpm.dates, _xlpm.titres),
    IF(_xlpm.r=0,"",_xlpm.r)
)</f>
        <v/>
      </c>
      <c r="E829" t="str">
        <f t="shared" si="50"/>
        <v/>
      </c>
      <c r="F829" t="str">
        <f>_xlfn.XLOOKUP('Fiche formation'!$C$8,SitesFormations[Site de formation principal],SitesFormations[Mail pour assiduité],"")</f>
        <v>cfa-ensuplr-upvd@umontpellier.fr</v>
      </c>
      <c r="G829" t="s">
        <v>140</v>
      </c>
      <c r="H829" t="str">
        <f>_xlfn.TEXTJOIN(" ",TRUE,
'Fiche formation'!$C$18,
_xlfn.SWITCH('Fiche formation'!$C$18,"DNO","2A","DE AUDIO","3A",
_xlfn.SWITCH('Fiche formation'!$C$15,"DEUST","2A","DSCG","2A","MASTER","2A","BUT","3A","DCG","3A","LG","3A","LP","3A","INGE","3A",""))
)</f>
        <v>M CHPS 2A</v>
      </c>
    </row>
    <row r="830" spans="1:8" x14ac:dyDescent="0.3">
      <c r="A830" s="1">
        <f t="shared" si="51"/>
        <v>46649</v>
      </c>
      <c r="B830" t="str">
        <f t="shared" si="52"/>
        <v/>
      </c>
      <c r="C830" t="str">
        <f t="shared" si="53"/>
        <v/>
      </c>
      <c r="D830" s="12" t="str" cm="1">
        <f t="array" ref="D830">_xlfn.LET(
    _xlpm.d, A830,
    _xlpm.debut, DATE(2026,8,1),
    _xlpm.m, DATEDIF(_xlpm.debut, _xlpm.d, "m"),
    _xlpm.col, 1 + _xlpm.m*3,
    _xlpm.dates, INDEX('Calendrier 2026-2027'!$C$13:$BC$43,,_xlpm.col),
    _xlpm.titres, INDEX('Calendrier 2026-2027'!$D$13:$BD$43,,_xlpm.col),
    _xlpm.r, _xlfn.XLOOKUP(_xlpm.d, _xlpm.dates, _xlpm.titres),
    IF(_xlpm.r=0,"",_xlpm.r)
)</f>
        <v/>
      </c>
      <c r="E830" t="str">
        <f t="shared" si="50"/>
        <v/>
      </c>
      <c r="F830" t="str">
        <f>_xlfn.XLOOKUP('Fiche formation'!$C$8,SitesFormations[Site de formation principal],SitesFormations[Mail pour assiduité],"")</f>
        <v>cfa-ensuplr-upvd@umontpellier.fr</v>
      </c>
      <c r="G830" t="s">
        <v>140</v>
      </c>
      <c r="H830" t="str">
        <f>_xlfn.TEXTJOIN(" ",TRUE,
'Fiche formation'!$C$18,
_xlfn.SWITCH('Fiche formation'!$C$18,"DNO","2A","DE AUDIO","3A",
_xlfn.SWITCH('Fiche formation'!$C$15,"DEUST","2A","DSCG","2A","MASTER","2A","BUT","3A","DCG","3A","LG","3A","LP","3A","INGE","3A",""))
)</f>
        <v>M CHPS 2A</v>
      </c>
    </row>
    <row r="831" spans="1:8" x14ac:dyDescent="0.3">
      <c r="A831" s="1">
        <f t="shared" si="51"/>
        <v>46649</v>
      </c>
      <c r="B831" t="str">
        <f t="shared" si="52"/>
        <v/>
      </c>
      <c r="C831" t="str">
        <f t="shared" si="53"/>
        <v/>
      </c>
      <c r="D831" s="12" t="str" cm="1">
        <f t="array" ref="D831">_xlfn.LET(
    _xlpm.d, A831,
    _xlpm.debut, DATE(2026,8,1),
    _xlpm.m, DATEDIF(_xlpm.debut, _xlpm.d, "m"),
    _xlpm.col, 1 + _xlpm.m*3,
    _xlpm.dates, INDEX('Calendrier 2026-2027'!$C$13:$BC$43,,_xlpm.col),
    _xlpm.titres, INDEX('Calendrier 2026-2027'!$D$13:$BD$43,,_xlpm.col),
    _xlpm.r, _xlfn.XLOOKUP(_xlpm.d, _xlpm.dates, _xlpm.titres),
    IF(_xlpm.r=0,"",_xlpm.r)
)</f>
        <v/>
      </c>
      <c r="E831" t="str">
        <f t="shared" si="50"/>
        <v/>
      </c>
      <c r="F831" t="str">
        <f>_xlfn.XLOOKUP('Fiche formation'!$C$8,SitesFormations[Site de formation principal],SitesFormations[Mail pour assiduité],"")</f>
        <v>cfa-ensuplr-upvd@umontpellier.fr</v>
      </c>
      <c r="G831" t="s">
        <v>140</v>
      </c>
      <c r="H831" t="str">
        <f>_xlfn.TEXTJOIN(" ",TRUE,
'Fiche formation'!$C$18,
_xlfn.SWITCH('Fiche formation'!$C$18,"DNO","2A","DE AUDIO","3A",
_xlfn.SWITCH('Fiche formation'!$C$15,"DEUST","2A","DSCG","2A","MASTER","2A","BUT","3A","DCG","3A","LG","3A","LP","3A","INGE","3A",""))
)</f>
        <v>M CHPS 2A</v>
      </c>
    </row>
    <row r="832" spans="1:8" x14ac:dyDescent="0.3">
      <c r="A832" s="1">
        <f t="shared" si="51"/>
        <v>46650</v>
      </c>
      <c r="B832" t="str">
        <f t="shared" si="52"/>
        <v/>
      </c>
      <c r="C832" t="str">
        <f t="shared" si="53"/>
        <v/>
      </c>
      <c r="D832" s="12" t="str" cm="1">
        <f t="array" ref="D832">_xlfn.LET(
    _xlpm.d, A832,
    _xlpm.debut, DATE(2026,8,1),
    _xlpm.m, DATEDIF(_xlpm.debut, _xlpm.d, "m"),
    _xlpm.col, 1 + _xlpm.m*3,
    _xlpm.dates, INDEX('Calendrier 2026-2027'!$C$13:$BC$43,,_xlpm.col),
    _xlpm.titres, INDEX('Calendrier 2026-2027'!$D$13:$BD$43,,_xlpm.col),
    _xlpm.r, _xlfn.XLOOKUP(_xlpm.d, _xlpm.dates, _xlpm.titres),
    IF(_xlpm.r=0,"",_xlpm.r)
)</f>
        <v/>
      </c>
      <c r="E832" t="str">
        <f t="shared" si="50"/>
        <v/>
      </c>
      <c r="F832" t="str">
        <f>_xlfn.XLOOKUP('Fiche formation'!$C$8,SitesFormations[Site de formation principal],SitesFormations[Mail pour assiduité],"")</f>
        <v>cfa-ensuplr-upvd@umontpellier.fr</v>
      </c>
      <c r="G832" t="s">
        <v>140</v>
      </c>
      <c r="H832" t="str">
        <f>_xlfn.TEXTJOIN(" ",TRUE,
'Fiche formation'!$C$18,
_xlfn.SWITCH('Fiche formation'!$C$18,"DNO","2A","DE AUDIO","3A",
_xlfn.SWITCH('Fiche formation'!$C$15,"DEUST","2A","DSCG","2A","MASTER","2A","BUT","3A","DCG","3A","LG","3A","LP","3A","INGE","3A",""))
)</f>
        <v>M CHPS 2A</v>
      </c>
    </row>
    <row r="833" spans="1:8" x14ac:dyDescent="0.3">
      <c r="A833" s="1">
        <f t="shared" si="51"/>
        <v>46650</v>
      </c>
      <c r="B833" t="str">
        <f t="shared" si="52"/>
        <v/>
      </c>
      <c r="C833" t="str">
        <f t="shared" si="53"/>
        <v/>
      </c>
      <c r="D833" s="12" t="str" cm="1">
        <f t="array" ref="D833">_xlfn.LET(
    _xlpm.d, A833,
    _xlpm.debut, DATE(2026,8,1),
    _xlpm.m, DATEDIF(_xlpm.debut, _xlpm.d, "m"),
    _xlpm.col, 1 + _xlpm.m*3,
    _xlpm.dates, INDEX('Calendrier 2026-2027'!$C$13:$BC$43,,_xlpm.col),
    _xlpm.titres, INDEX('Calendrier 2026-2027'!$D$13:$BD$43,,_xlpm.col),
    _xlpm.r, _xlfn.XLOOKUP(_xlpm.d, _xlpm.dates, _xlpm.titres),
    IF(_xlpm.r=0,"",_xlpm.r)
)</f>
        <v/>
      </c>
      <c r="E833" t="str">
        <f t="shared" si="50"/>
        <v/>
      </c>
      <c r="F833" t="str">
        <f>_xlfn.XLOOKUP('Fiche formation'!$C$8,SitesFormations[Site de formation principal],SitesFormations[Mail pour assiduité],"")</f>
        <v>cfa-ensuplr-upvd@umontpellier.fr</v>
      </c>
      <c r="G833" t="s">
        <v>140</v>
      </c>
      <c r="H833" t="str">
        <f>_xlfn.TEXTJOIN(" ",TRUE,
'Fiche formation'!$C$18,
_xlfn.SWITCH('Fiche formation'!$C$18,"DNO","2A","DE AUDIO","3A",
_xlfn.SWITCH('Fiche formation'!$C$15,"DEUST","2A","DSCG","2A","MASTER","2A","BUT","3A","DCG","3A","LG","3A","LP","3A","INGE","3A",""))
)</f>
        <v>M CHPS 2A</v>
      </c>
    </row>
    <row r="834" spans="1:8" x14ac:dyDescent="0.3">
      <c r="A834" s="1">
        <f t="shared" si="51"/>
        <v>46651</v>
      </c>
      <c r="B834" t="str">
        <f t="shared" si="52"/>
        <v/>
      </c>
      <c r="C834" t="str">
        <f t="shared" si="53"/>
        <v/>
      </c>
      <c r="D834" s="12" t="str" cm="1">
        <f t="array" ref="D834">_xlfn.LET(
    _xlpm.d, A834,
    _xlpm.debut, DATE(2026,8,1),
    _xlpm.m, DATEDIF(_xlpm.debut, _xlpm.d, "m"),
    _xlpm.col, 1 + _xlpm.m*3,
    _xlpm.dates, INDEX('Calendrier 2026-2027'!$C$13:$BC$43,,_xlpm.col),
    _xlpm.titres, INDEX('Calendrier 2026-2027'!$D$13:$BD$43,,_xlpm.col),
    _xlpm.r, _xlfn.XLOOKUP(_xlpm.d, _xlpm.dates, _xlpm.titres),
    IF(_xlpm.r=0,"",_xlpm.r)
)</f>
        <v/>
      </c>
      <c r="E834" t="str">
        <f t="shared" si="50"/>
        <v/>
      </c>
      <c r="F834" t="str">
        <f>_xlfn.XLOOKUP('Fiche formation'!$C$8,SitesFormations[Site de formation principal],SitesFormations[Mail pour assiduité],"")</f>
        <v>cfa-ensuplr-upvd@umontpellier.fr</v>
      </c>
      <c r="G834" t="s">
        <v>140</v>
      </c>
      <c r="H834" t="str">
        <f>_xlfn.TEXTJOIN(" ",TRUE,
'Fiche formation'!$C$18,
_xlfn.SWITCH('Fiche formation'!$C$18,"DNO","2A","DE AUDIO","3A",
_xlfn.SWITCH('Fiche formation'!$C$15,"DEUST","2A","DSCG","2A","MASTER","2A","BUT","3A","DCG","3A","LG","3A","LP","3A","INGE","3A",""))
)</f>
        <v>M CHPS 2A</v>
      </c>
    </row>
    <row r="835" spans="1:8" x14ac:dyDescent="0.3">
      <c r="A835" s="1">
        <f t="shared" si="51"/>
        <v>46651</v>
      </c>
      <c r="B835" t="str">
        <f t="shared" si="52"/>
        <v/>
      </c>
      <c r="C835" t="str">
        <f t="shared" si="53"/>
        <v/>
      </c>
      <c r="D835" s="12" t="str" cm="1">
        <f t="array" ref="D835">_xlfn.LET(
    _xlpm.d, A835,
    _xlpm.debut, DATE(2026,8,1),
    _xlpm.m, DATEDIF(_xlpm.debut, _xlpm.d, "m"),
    _xlpm.col, 1 + _xlpm.m*3,
    _xlpm.dates, INDEX('Calendrier 2026-2027'!$C$13:$BC$43,,_xlpm.col),
    _xlpm.titres, INDEX('Calendrier 2026-2027'!$D$13:$BD$43,,_xlpm.col),
    _xlpm.r, _xlfn.XLOOKUP(_xlpm.d, _xlpm.dates, _xlpm.titres),
    IF(_xlpm.r=0,"",_xlpm.r)
)</f>
        <v/>
      </c>
      <c r="E835" t="str">
        <f t="shared" ref="E835:E853" si="54">IF(D835="","",IF(OR(D835="Entreprise",D835="Révisions (Etp)"),0,1))</f>
        <v/>
      </c>
      <c r="F835" t="str">
        <f>_xlfn.XLOOKUP('Fiche formation'!$C$8,SitesFormations[Site de formation principal],SitesFormations[Mail pour assiduité],"")</f>
        <v>cfa-ensuplr-upvd@umontpellier.fr</v>
      </c>
      <c r="G835" t="s">
        <v>140</v>
      </c>
      <c r="H835" t="str">
        <f>_xlfn.TEXTJOIN(" ",TRUE,
'Fiche formation'!$C$18,
_xlfn.SWITCH('Fiche formation'!$C$18,"DNO","2A","DE AUDIO","3A",
_xlfn.SWITCH('Fiche formation'!$C$15,"DEUST","2A","DSCG","2A","MASTER","2A","BUT","3A","DCG","3A","LG","3A","LP","3A","INGE","3A",""))
)</f>
        <v>M CHPS 2A</v>
      </c>
    </row>
    <row r="836" spans="1:8" x14ac:dyDescent="0.3">
      <c r="A836" s="1">
        <f t="shared" ref="A836:A899" si="55">IF(A835=A834,A835+1,A835)</f>
        <v>46652</v>
      </c>
      <c r="B836" t="str">
        <f t="shared" si="52"/>
        <v/>
      </c>
      <c r="C836" t="str">
        <f t="shared" si="53"/>
        <v/>
      </c>
      <c r="D836" s="12" t="str" cm="1">
        <f t="array" ref="D836">_xlfn.LET(
    _xlpm.d, A836,
    _xlpm.debut, DATE(2026,8,1),
    _xlpm.m, DATEDIF(_xlpm.debut, _xlpm.d, "m"),
    _xlpm.col, 1 + _xlpm.m*3,
    _xlpm.dates, INDEX('Calendrier 2026-2027'!$C$13:$BC$43,,_xlpm.col),
    _xlpm.titres, INDEX('Calendrier 2026-2027'!$D$13:$BD$43,,_xlpm.col),
    _xlpm.r, _xlfn.XLOOKUP(_xlpm.d, _xlpm.dates, _xlpm.titres),
    IF(_xlpm.r=0,"",_xlpm.r)
)</f>
        <v/>
      </c>
      <c r="E836" t="str">
        <f t="shared" si="54"/>
        <v/>
      </c>
      <c r="F836" t="str">
        <f>_xlfn.XLOOKUP('Fiche formation'!$C$8,SitesFormations[Site de formation principal],SitesFormations[Mail pour assiduité],"")</f>
        <v>cfa-ensuplr-upvd@umontpellier.fr</v>
      </c>
      <c r="G836" t="s">
        <v>140</v>
      </c>
      <c r="H836" t="str">
        <f>_xlfn.TEXTJOIN(" ",TRUE,
'Fiche formation'!$C$18,
_xlfn.SWITCH('Fiche formation'!$C$18,"DNO","2A","DE AUDIO","3A",
_xlfn.SWITCH('Fiche formation'!$C$15,"DEUST","2A","DSCG","2A","MASTER","2A","BUT","3A","DCG","3A","LG","3A","LP","3A","INGE","3A",""))
)</f>
        <v>M CHPS 2A</v>
      </c>
    </row>
    <row r="837" spans="1:8" x14ac:dyDescent="0.3">
      <c r="A837" s="1">
        <f t="shared" si="55"/>
        <v>46652</v>
      </c>
      <c r="B837" t="str">
        <f t="shared" si="52"/>
        <v/>
      </c>
      <c r="C837" t="str">
        <f t="shared" si="53"/>
        <v/>
      </c>
      <c r="D837" s="12" t="str" cm="1">
        <f t="array" ref="D837">_xlfn.LET(
    _xlpm.d, A837,
    _xlpm.debut, DATE(2026,8,1),
    _xlpm.m, DATEDIF(_xlpm.debut, _xlpm.d, "m"),
    _xlpm.col, 1 + _xlpm.m*3,
    _xlpm.dates, INDEX('Calendrier 2026-2027'!$C$13:$BC$43,,_xlpm.col),
    _xlpm.titres, INDEX('Calendrier 2026-2027'!$D$13:$BD$43,,_xlpm.col),
    _xlpm.r, _xlfn.XLOOKUP(_xlpm.d, _xlpm.dates, _xlpm.titres),
    IF(_xlpm.r=0,"",_xlpm.r)
)</f>
        <v/>
      </c>
      <c r="E837" t="str">
        <f t="shared" si="54"/>
        <v/>
      </c>
      <c r="F837" t="str">
        <f>_xlfn.XLOOKUP('Fiche formation'!$C$8,SitesFormations[Site de formation principal],SitesFormations[Mail pour assiduité],"")</f>
        <v>cfa-ensuplr-upvd@umontpellier.fr</v>
      </c>
      <c r="G837" t="s">
        <v>140</v>
      </c>
      <c r="H837" t="str">
        <f>_xlfn.TEXTJOIN(" ",TRUE,
'Fiche formation'!$C$18,
_xlfn.SWITCH('Fiche formation'!$C$18,"DNO","2A","DE AUDIO","3A",
_xlfn.SWITCH('Fiche formation'!$C$15,"DEUST","2A","DSCG","2A","MASTER","2A","BUT","3A","DCG","3A","LG","3A","LP","3A","INGE","3A",""))
)</f>
        <v>M CHPS 2A</v>
      </c>
    </row>
    <row r="838" spans="1:8" x14ac:dyDescent="0.3">
      <c r="A838" s="1">
        <f t="shared" si="55"/>
        <v>46653</v>
      </c>
      <c r="B838" t="str">
        <f t="shared" si="52"/>
        <v/>
      </c>
      <c r="C838" t="str">
        <f t="shared" si="53"/>
        <v/>
      </c>
      <c r="D838" s="12" t="str" cm="1">
        <f t="array" ref="D838">_xlfn.LET(
    _xlpm.d, A838,
    _xlpm.debut, DATE(2026,8,1),
    _xlpm.m, DATEDIF(_xlpm.debut, _xlpm.d, "m"),
    _xlpm.col, 1 + _xlpm.m*3,
    _xlpm.dates, INDEX('Calendrier 2026-2027'!$C$13:$BC$43,,_xlpm.col),
    _xlpm.titres, INDEX('Calendrier 2026-2027'!$D$13:$BD$43,,_xlpm.col),
    _xlpm.r, _xlfn.XLOOKUP(_xlpm.d, _xlpm.dates, _xlpm.titres),
    IF(_xlpm.r=0,"",_xlpm.r)
)</f>
        <v/>
      </c>
      <c r="E838" t="str">
        <f t="shared" si="54"/>
        <v/>
      </c>
      <c r="F838" t="str">
        <f>_xlfn.XLOOKUP('Fiche formation'!$C$8,SitesFormations[Site de formation principal],SitesFormations[Mail pour assiduité],"")</f>
        <v>cfa-ensuplr-upvd@umontpellier.fr</v>
      </c>
      <c r="G838" t="s">
        <v>140</v>
      </c>
      <c r="H838" t="str">
        <f>_xlfn.TEXTJOIN(" ",TRUE,
'Fiche formation'!$C$18,
_xlfn.SWITCH('Fiche formation'!$C$18,"DNO","2A","DE AUDIO","3A",
_xlfn.SWITCH('Fiche formation'!$C$15,"DEUST","2A","DSCG","2A","MASTER","2A","BUT","3A","DCG","3A","LG","3A","LP","3A","INGE","3A",""))
)</f>
        <v>M CHPS 2A</v>
      </c>
    </row>
    <row r="839" spans="1:8" x14ac:dyDescent="0.3">
      <c r="A839" s="1">
        <f t="shared" si="55"/>
        <v>46653</v>
      </c>
      <c r="B839" t="str">
        <f t="shared" si="52"/>
        <v/>
      </c>
      <c r="C839" t="str">
        <f t="shared" si="53"/>
        <v/>
      </c>
      <c r="D839" s="12" t="str" cm="1">
        <f t="array" ref="D839">_xlfn.LET(
    _xlpm.d, A839,
    _xlpm.debut, DATE(2026,8,1),
    _xlpm.m, DATEDIF(_xlpm.debut, _xlpm.d, "m"),
    _xlpm.col, 1 + _xlpm.m*3,
    _xlpm.dates, INDEX('Calendrier 2026-2027'!$C$13:$BC$43,,_xlpm.col),
    _xlpm.titres, INDEX('Calendrier 2026-2027'!$D$13:$BD$43,,_xlpm.col),
    _xlpm.r, _xlfn.XLOOKUP(_xlpm.d, _xlpm.dates, _xlpm.titres),
    IF(_xlpm.r=0,"",_xlpm.r)
)</f>
        <v/>
      </c>
      <c r="E839" t="str">
        <f t="shared" si="54"/>
        <v/>
      </c>
      <c r="F839" t="str">
        <f>_xlfn.XLOOKUP('Fiche formation'!$C$8,SitesFormations[Site de formation principal],SitesFormations[Mail pour assiduité],"")</f>
        <v>cfa-ensuplr-upvd@umontpellier.fr</v>
      </c>
      <c r="G839" t="s">
        <v>140</v>
      </c>
      <c r="H839" t="str">
        <f>_xlfn.TEXTJOIN(" ",TRUE,
'Fiche formation'!$C$18,
_xlfn.SWITCH('Fiche formation'!$C$18,"DNO","2A","DE AUDIO","3A",
_xlfn.SWITCH('Fiche formation'!$C$15,"DEUST","2A","DSCG","2A","MASTER","2A","BUT","3A","DCG","3A","LG","3A","LP","3A","INGE","3A",""))
)</f>
        <v>M CHPS 2A</v>
      </c>
    </row>
    <row r="840" spans="1:8" x14ac:dyDescent="0.3">
      <c r="A840" s="1">
        <f t="shared" si="55"/>
        <v>46654</v>
      </c>
      <c r="B840" t="str">
        <f t="shared" si="52"/>
        <v/>
      </c>
      <c r="C840" t="str">
        <f t="shared" si="53"/>
        <v/>
      </c>
      <c r="D840" s="12" t="str" cm="1">
        <f t="array" ref="D840">_xlfn.LET(
    _xlpm.d, A840,
    _xlpm.debut, DATE(2026,8,1),
    _xlpm.m, DATEDIF(_xlpm.debut, _xlpm.d, "m"),
    _xlpm.col, 1 + _xlpm.m*3,
    _xlpm.dates, INDEX('Calendrier 2026-2027'!$C$13:$BC$43,,_xlpm.col),
    _xlpm.titres, INDEX('Calendrier 2026-2027'!$D$13:$BD$43,,_xlpm.col),
    _xlpm.r, _xlfn.XLOOKUP(_xlpm.d, _xlpm.dates, _xlpm.titres),
    IF(_xlpm.r=0,"",_xlpm.r)
)</f>
        <v/>
      </c>
      <c r="E840" t="str">
        <f t="shared" si="54"/>
        <v/>
      </c>
      <c r="F840" t="str">
        <f>_xlfn.XLOOKUP('Fiche formation'!$C$8,SitesFormations[Site de formation principal],SitesFormations[Mail pour assiduité],"")</f>
        <v>cfa-ensuplr-upvd@umontpellier.fr</v>
      </c>
      <c r="G840" t="s">
        <v>140</v>
      </c>
      <c r="H840" t="str">
        <f>_xlfn.TEXTJOIN(" ",TRUE,
'Fiche formation'!$C$18,
_xlfn.SWITCH('Fiche formation'!$C$18,"DNO","2A","DE AUDIO","3A",
_xlfn.SWITCH('Fiche formation'!$C$15,"DEUST","2A","DSCG","2A","MASTER","2A","BUT","3A","DCG","3A","LG","3A","LP","3A","INGE","3A",""))
)</f>
        <v>M CHPS 2A</v>
      </c>
    </row>
    <row r="841" spans="1:8" x14ac:dyDescent="0.3">
      <c r="A841" s="1">
        <f t="shared" si="55"/>
        <v>46654</v>
      </c>
      <c r="B841" t="str">
        <f t="shared" si="52"/>
        <v/>
      </c>
      <c r="C841" t="str">
        <f t="shared" si="53"/>
        <v/>
      </c>
      <c r="D841" s="12" t="str" cm="1">
        <f t="array" ref="D841">_xlfn.LET(
    _xlpm.d, A841,
    _xlpm.debut, DATE(2026,8,1),
    _xlpm.m, DATEDIF(_xlpm.debut, _xlpm.d, "m"),
    _xlpm.col, 1 + _xlpm.m*3,
    _xlpm.dates, INDEX('Calendrier 2026-2027'!$C$13:$BC$43,,_xlpm.col),
    _xlpm.titres, INDEX('Calendrier 2026-2027'!$D$13:$BD$43,,_xlpm.col),
    _xlpm.r, _xlfn.XLOOKUP(_xlpm.d, _xlpm.dates, _xlpm.titres),
    IF(_xlpm.r=0,"",_xlpm.r)
)</f>
        <v/>
      </c>
      <c r="E841" t="str">
        <f t="shared" si="54"/>
        <v/>
      </c>
      <c r="F841" t="str">
        <f>_xlfn.XLOOKUP('Fiche formation'!$C$8,SitesFormations[Site de formation principal],SitesFormations[Mail pour assiduité],"")</f>
        <v>cfa-ensuplr-upvd@umontpellier.fr</v>
      </c>
      <c r="G841" t="s">
        <v>140</v>
      </c>
      <c r="H841" t="str">
        <f>_xlfn.TEXTJOIN(" ",TRUE,
'Fiche formation'!$C$18,
_xlfn.SWITCH('Fiche formation'!$C$18,"DNO","2A","DE AUDIO","3A",
_xlfn.SWITCH('Fiche formation'!$C$15,"DEUST","2A","DSCG","2A","MASTER","2A","BUT","3A","DCG","3A","LG","3A","LP","3A","INGE","3A",""))
)</f>
        <v>M CHPS 2A</v>
      </c>
    </row>
    <row r="842" spans="1:8" x14ac:dyDescent="0.3">
      <c r="A842" s="1">
        <f t="shared" si="55"/>
        <v>46655</v>
      </c>
      <c r="B842" t="str">
        <f t="shared" si="52"/>
        <v/>
      </c>
      <c r="C842" t="str">
        <f t="shared" si="53"/>
        <v/>
      </c>
      <c r="D842" s="12" t="str" cm="1">
        <f t="array" ref="D842">_xlfn.LET(
    _xlpm.d, A842,
    _xlpm.debut, DATE(2026,8,1),
    _xlpm.m, DATEDIF(_xlpm.debut, _xlpm.d, "m"),
    _xlpm.col, 1 + _xlpm.m*3,
    _xlpm.dates, INDEX('Calendrier 2026-2027'!$C$13:$BC$43,,_xlpm.col),
    _xlpm.titres, INDEX('Calendrier 2026-2027'!$D$13:$BD$43,,_xlpm.col),
    _xlpm.r, _xlfn.XLOOKUP(_xlpm.d, _xlpm.dates, _xlpm.titres),
    IF(_xlpm.r=0,"",_xlpm.r)
)</f>
        <v/>
      </c>
      <c r="E842" t="str">
        <f t="shared" si="54"/>
        <v/>
      </c>
      <c r="F842" t="str">
        <f>_xlfn.XLOOKUP('Fiche formation'!$C$8,SitesFormations[Site de formation principal],SitesFormations[Mail pour assiduité],"")</f>
        <v>cfa-ensuplr-upvd@umontpellier.fr</v>
      </c>
      <c r="G842" t="s">
        <v>140</v>
      </c>
      <c r="H842" t="str">
        <f>_xlfn.TEXTJOIN(" ",TRUE,
'Fiche formation'!$C$18,
_xlfn.SWITCH('Fiche formation'!$C$18,"DNO","2A","DE AUDIO","3A",
_xlfn.SWITCH('Fiche formation'!$C$15,"DEUST","2A","DSCG","2A","MASTER","2A","BUT","3A","DCG","3A","LG","3A","LP","3A","INGE","3A",""))
)</f>
        <v>M CHPS 2A</v>
      </c>
    </row>
    <row r="843" spans="1:8" x14ac:dyDescent="0.3">
      <c r="A843" s="1">
        <f t="shared" si="55"/>
        <v>46655</v>
      </c>
      <c r="B843" t="str">
        <f t="shared" si="52"/>
        <v/>
      </c>
      <c r="C843" t="str">
        <f t="shared" si="53"/>
        <v/>
      </c>
      <c r="D843" s="12" t="str" cm="1">
        <f t="array" ref="D843">_xlfn.LET(
    _xlpm.d, A843,
    _xlpm.debut, DATE(2026,8,1),
    _xlpm.m, DATEDIF(_xlpm.debut, _xlpm.d, "m"),
    _xlpm.col, 1 + _xlpm.m*3,
    _xlpm.dates, INDEX('Calendrier 2026-2027'!$C$13:$BC$43,,_xlpm.col),
    _xlpm.titres, INDEX('Calendrier 2026-2027'!$D$13:$BD$43,,_xlpm.col),
    _xlpm.r, _xlfn.XLOOKUP(_xlpm.d, _xlpm.dates, _xlpm.titres),
    IF(_xlpm.r=0,"",_xlpm.r)
)</f>
        <v/>
      </c>
      <c r="E843" t="str">
        <f t="shared" si="54"/>
        <v/>
      </c>
      <c r="F843" t="str">
        <f>_xlfn.XLOOKUP('Fiche formation'!$C$8,SitesFormations[Site de formation principal],SitesFormations[Mail pour assiduité],"")</f>
        <v>cfa-ensuplr-upvd@umontpellier.fr</v>
      </c>
      <c r="G843" t="s">
        <v>140</v>
      </c>
      <c r="H843" t="str">
        <f>_xlfn.TEXTJOIN(" ",TRUE,
'Fiche formation'!$C$18,
_xlfn.SWITCH('Fiche formation'!$C$18,"DNO","2A","DE AUDIO","3A",
_xlfn.SWITCH('Fiche formation'!$C$15,"DEUST","2A","DSCG","2A","MASTER","2A","BUT","3A","DCG","3A","LG","3A","LP","3A","INGE","3A",""))
)</f>
        <v>M CHPS 2A</v>
      </c>
    </row>
    <row r="844" spans="1:8" x14ac:dyDescent="0.3">
      <c r="A844" s="1">
        <f t="shared" si="55"/>
        <v>46656</v>
      </c>
      <c r="B844" t="str">
        <f t="shared" si="52"/>
        <v/>
      </c>
      <c r="C844" t="str">
        <f t="shared" si="53"/>
        <v/>
      </c>
      <c r="D844" s="12" t="str" cm="1">
        <f t="array" ref="D844">_xlfn.LET(
    _xlpm.d, A844,
    _xlpm.debut, DATE(2026,8,1),
    _xlpm.m, DATEDIF(_xlpm.debut, _xlpm.d, "m"),
    _xlpm.col, 1 + _xlpm.m*3,
    _xlpm.dates, INDEX('Calendrier 2026-2027'!$C$13:$BC$43,,_xlpm.col),
    _xlpm.titres, INDEX('Calendrier 2026-2027'!$D$13:$BD$43,,_xlpm.col),
    _xlpm.r, _xlfn.XLOOKUP(_xlpm.d, _xlpm.dates, _xlpm.titres),
    IF(_xlpm.r=0,"",_xlpm.r)
)</f>
        <v/>
      </c>
      <c r="E844" t="str">
        <f t="shared" si="54"/>
        <v/>
      </c>
      <c r="F844" t="str">
        <f>_xlfn.XLOOKUP('Fiche formation'!$C$8,SitesFormations[Site de formation principal],SitesFormations[Mail pour assiduité],"")</f>
        <v>cfa-ensuplr-upvd@umontpellier.fr</v>
      </c>
      <c r="G844" t="s">
        <v>140</v>
      </c>
      <c r="H844" t="str">
        <f>_xlfn.TEXTJOIN(" ",TRUE,
'Fiche formation'!$C$18,
_xlfn.SWITCH('Fiche formation'!$C$18,"DNO","2A","DE AUDIO","3A",
_xlfn.SWITCH('Fiche formation'!$C$15,"DEUST","2A","DSCG","2A","MASTER","2A","BUT","3A","DCG","3A","LG","3A","LP","3A","INGE","3A",""))
)</f>
        <v>M CHPS 2A</v>
      </c>
    </row>
    <row r="845" spans="1:8" x14ac:dyDescent="0.3">
      <c r="A845" s="1">
        <f t="shared" si="55"/>
        <v>46656</v>
      </c>
      <c r="B845" t="str">
        <f t="shared" si="52"/>
        <v/>
      </c>
      <c r="C845" t="str">
        <f t="shared" si="53"/>
        <v/>
      </c>
      <c r="D845" s="12" t="str" cm="1">
        <f t="array" ref="D845">_xlfn.LET(
    _xlpm.d, A845,
    _xlpm.debut, DATE(2026,8,1),
    _xlpm.m, DATEDIF(_xlpm.debut, _xlpm.d, "m"),
    _xlpm.col, 1 + _xlpm.m*3,
    _xlpm.dates, INDEX('Calendrier 2026-2027'!$C$13:$BC$43,,_xlpm.col),
    _xlpm.titres, INDEX('Calendrier 2026-2027'!$D$13:$BD$43,,_xlpm.col),
    _xlpm.r, _xlfn.XLOOKUP(_xlpm.d, _xlpm.dates, _xlpm.titres),
    IF(_xlpm.r=0,"",_xlpm.r)
)</f>
        <v/>
      </c>
      <c r="E845" t="str">
        <f t="shared" si="54"/>
        <v/>
      </c>
      <c r="F845" t="str">
        <f>_xlfn.XLOOKUP('Fiche formation'!$C$8,SitesFormations[Site de formation principal],SitesFormations[Mail pour assiduité],"")</f>
        <v>cfa-ensuplr-upvd@umontpellier.fr</v>
      </c>
      <c r="G845" t="s">
        <v>140</v>
      </c>
      <c r="H845" t="str">
        <f>_xlfn.TEXTJOIN(" ",TRUE,
'Fiche formation'!$C$18,
_xlfn.SWITCH('Fiche formation'!$C$18,"DNO","2A","DE AUDIO","3A",
_xlfn.SWITCH('Fiche formation'!$C$15,"DEUST","2A","DSCG","2A","MASTER","2A","BUT","3A","DCG","3A","LG","3A","LP","3A","INGE","3A",""))
)</f>
        <v>M CHPS 2A</v>
      </c>
    </row>
    <row r="846" spans="1:8" x14ac:dyDescent="0.3">
      <c r="A846" s="1">
        <f t="shared" si="55"/>
        <v>46657</v>
      </c>
      <c r="B846" t="str">
        <f t="shared" si="52"/>
        <v/>
      </c>
      <c r="C846" t="str">
        <f t="shared" si="53"/>
        <v/>
      </c>
      <c r="D846" s="12" t="str" cm="1">
        <f t="array" ref="D846">_xlfn.LET(
    _xlpm.d, A846,
    _xlpm.debut, DATE(2026,8,1),
    _xlpm.m, DATEDIF(_xlpm.debut, _xlpm.d, "m"),
    _xlpm.col, 1 + _xlpm.m*3,
    _xlpm.dates, INDEX('Calendrier 2026-2027'!$C$13:$BC$43,,_xlpm.col),
    _xlpm.titres, INDEX('Calendrier 2026-2027'!$D$13:$BD$43,,_xlpm.col),
    _xlpm.r, _xlfn.XLOOKUP(_xlpm.d, _xlpm.dates, _xlpm.titres),
    IF(_xlpm.r=0,"",_xlpm.r)
)</f>
        <v/>
      </c>
      <c r="E846" t="str">
        <f t="shared" si="54"/>
        <v/>
      </c>
      <c r="F846" t="str">
        <f>_xlfn.XLOOKUP('Fiche formation'!$C$8,SitesFormations[Site de formation principal],SitesFormations[Mail pour assiduité],"")</f>
        <v>cfa-ensuplr-upvd@umontpellier.fr</v>
      </c>
      <c r="G846" t="s">
        <v>140</v>
      </c>
      <c r="H846" t="str">
        <f>_xlfn.TEXTJOIN(" ",TRUE,
'Fiche formation'!$C$18,
_xlfn.SWITCH('Fiche formation'!$C$18,"DNO","2A","DE AUDIO","3A",
_xlfn.SWITCH('Fiche formation'!$C$15,"DEUST","2A","DSCG","2A","MASTER","2A","BUT","3A","DCG","3A","LG","3A","LP","3A","INGE","3A",""))
)</f>
        <v>M CHPS 2A</v>
      </c>
    </row>
    <row r="847" spans="1:8" x14ac:dyDescent="0.3">
      <c r="A847" s="1">
        <f t="shared" si="55"/>
        <v>46657</v>
      </c>
      <c r="B847" t="str">
        <f t="shared" si="52"/>
        <v/>
      </c>
      <c r="C847" t="str">
        <f t="shared" si="53"/>
        <v/>
      </c>
      <c r="D847" s="12" t="str" cm="1">
        <f t="array" ref="D847">_xlfn.LET(
    _xlpm.d, A847,
    _xlpm.debut, DATE(2026,8,1),
    _xlpm.m, DATEDIF(_xlpm.debut, _xlpm.d, "m"),
    _xlpm.col, 1 + _xlpm.m*3,
    _xlpm.dates, INDEX('Calendrier 2026-2027'!$C$13:$BC$43,,_xlpm.col),
    _xlpm.titres, INDEX('Calendrier 2026-2027'!$D$13:$BD$43,,_xlpm.col),
    _xlpm.r, _xlfn.XLOOKUP(_xlpm.d, _xlpm.dates, _xlpm.titres),
    IF(_xlpm.r=0,"",_xlpm.r)
)</f>
        <v/>
      </c>
      <c r="E847" t="str">
        <f t="shared" si="54"/>
        <v/>
      </c>
      <c r="F847" t="str">
        <f>_xlfn.XLOOKUP('Fiche formation'!$C$8,SitesFormations[Site de formation principal],SitesFormations[Mail pour assiduité],"")</f>
        <v>cfa-ensuplr-upvd@umontpellier.fr</v>
      </c>
      <c r="G847" t="s">
        <v>140</v>
      </c>
      <c r="H847" t="str">
        <f>_xlfn.TEXTJOIN(" ",TRUE,
'Fiche formation'!$C$18,
_xlfn.SWITCH('Fiche formation'!$C$18,"DNO","2A","DE AUDIO","3A",
_xlfn.SWITCH('Fiche formation'!$C$15,"DEUST","2A","DSCG","2A","MASTER","2A","BUT","3A","DCG","3A","LG","3A","LP","3A","INGE","3A",""))
)</f>
        <v>M CHPS 2A</v>
      </c>
    </row>
    <row r="848" spans="1:8" x14ac:dyDescent="0.3">
      <c r="A848" s="1">
        <f t="shared" si="55"/>
        <v>46658</v>
      </c>
      <c r="B848" t="str">
        <f t="shared" si="52"/>
        <v/>
      </c>
      <c r="C848" t="str">
        <f t="shared" si="53"/>
        <v/>
      </c>
      <c r="D848" s="12" t="str" cm="1">
        <f t="array" ref="D848">_xlfn.LET(
    _xlpm.d, A848,
    _xlpm.debut, DATE(2026,8,1),
    _xlpm.m, DATEDIF(_xlpm.debut, _xlpm.d, "m"),
    _xlpm.col, 1 + _xlpm.m*3,
    _xlpm.dates, INDEX('Calendrier 2026-2027'!$C$13:$BC$43,,_xlpm.col),
    _xlpm.titres, INDEX('Calendrier 2026-2027'!$D$13:$BD$43,,_xlpm.col),
    _xlpm.r, _xlfn.XLOOKUP(_xlpm.d, _xlpm.dates, _xlpm.titres),
    IF(_xlpm.r=0,"",_xlpm.r)
)</f>
        <v/>
      </c>
      <c r="E848" t="str">
        <f t="shared" si="54"/>
        <v/>
      </c>
      <c r="F848" t="str">
        <f>_xlfn.XLOOKUP('Fiche formation'!$C$8,SitesFormations[Site de formation principal],SitesFormations[Mail pour assiduité],"")</f>
        <v>cfa-ensuplr-upvd@umontpellier.fr</v>
      </c>
      <c r="G848" t="s">
        <v>140</v>
      </c>
      <c r="H848" t="str">
        <f>_xlfn.TEXTJOIN(" ",TRUE,
'Fiche formation'!$C$18,
_xlfn.SWITCH('Fiche formation'!$C$18,"DNO","2A","DE AUDIO","3A",
_xlfn.SWITCH('Fiche formation'!$C$15,"DEUST","2A","DSCG","2A","MASTER","2A","BUT","3A","DCG","3A","LG","3A","LP","3A","INGE","3A",""))
)</f>
        <v>M CHPS 2A</v>
      </c>
    </row>
    <row r="849" spans="1:8" x14ac:dyDescent="0.3">
      <c r="A849" s="1">
        <f t="shared" si="55"/>
        <v>46658</v>
      </c>
      <c r="B849" t="str">
        <f t="shared" si="52"/>
        <v/>
      </c>
      <c r="C849" t="str">
        <f t="shared" si="53"/>
        <v/>
      </c>
      <c r="D849" s="12" t="str" cm="1">
        <f t="array" ref="D849">_xlfn.LET(
    _xlpm.d, A849,
    _xlpm.debut, DATE(2026,8,1),
    _xlpm.m, DATEDIF(_xlpm.debut, _xlpm.d, "m"),
    _xlpm.col, 1 + _xlpm.m*3,
    _xlpm.dates, INDEX('Calendrier 2026-2027'!$C$13:$BC$43,,_xlpm.col),
    _xlpm.titres, INDEX('Calendrier 2026-2027'!$D$13:$BD$43,,_xlpm.col),
    _xlpm.r, _xlfn.XLOOKUP(_xlpm.d, _xlpm.dates, _xlpm.titres),
    IF(_xlpm.r=0,"",_xlpm.r)
)</f>
        <v/>
      </c>
      <c r="E849" t="str">
        <f t="shared" si="54"/>
        <v/>
      </c>
      <c r="F849" t="str">
        <f>_xlfn.XLOOKUP('Fiche formation'!$C$8,SitesFormations[Site de formation principal],SitesFormations[Mail pour assiduité],"")</f>
        <v>cfa-ensuplr-upvd@umontpellier.fr</v>
      </c>
      <c r="G849" t="s">
        <v>140</v>
      </c>
      <c r="H849" t="str">
        <f>_xlfn.TEXTJOIN(" ",TRUE,
'Fiche formation'!$C$18,
_xlfn.SWITCH('Fiche formation'!$C$18,"DNO","2A","DE AUDIO","3A",
_xlfn.SWITCH('Fiche formation'!$C$15,"DEUST","2A","DSCG","2A","MASTER","2A","BUT","3A","DCG","3A","LG","3A","LP","3A","INGE","3A",""))
)</f>
        <v>M CHPS 2A</v>
      </c>
    </row>
    <row r="850" spans="1:8" x14ac:dyDescent="0.3">
      <c r="A850" s="1">
        <f t="shared" si="55"/>
        <v>46659</v>
      </c>
      <c r="B850" t="str">
        <f t="shared" si="52"/>
        <v/>
      </c>
      <c r="C850" t="str">
        <f t="shared" si="53"/>
        <v/>
      </c>
      <c r="D850" s="12" t="str" cm="1">
        <f t="array" ref="D850">_xlfn.LET(
    _xlpm.d, A850,
    _xlpm.debut, DATE(2026,8,1),
    _xlpm.m, DATEDIF(_xlpm.debut, _xlpm.d, "m"),
    _xlpm.col, 1 + _xlpm.m*3,
    _xlpm.dates, INDEX('Calendrier 2026-2027'!$C$13:$BC$43,,_xlpm.col),
    _xlpm.titres, INDEX('Calendrier 2026-2027'!$D$13:$BD$43,,_xlpm.col),
    _xlpm.r, _xlfn.XLOOKUP(_xlpm.d, _xlpm.dates, _xlpm.titres),
    IF(_xlpm.r=0,"",_xlpm.r)
)</f>
        <v/>
      </c>
      <c r="E850" t="str">
        <f t="shared" si="54"/>
        <v/>
      </c>
      <c r="F850" t="str">
        <f>_xlfn.XLOOKUP('Fiche formation'!$C$8,SitesFormations[Site de formation principal],SitesFormations[Mail pour assiduité],"")</f>
        <v>cfa-ensuplr-upvd@umontpellier.fr</v>
      </c>
      <c r="G850" t="s">
        <v>140</v>
      </c>
      <c r="H850" t="str">
        <f>_xlfn.TEXTJOIN(" ",TRUE,
'Fiche formation'!$C$18,
_xlfn.SWITCH('Fiche formation'!$C$18,"DNO","2A","DE AUDIO","3A",
_xlfn.SWITCH('Fiche formation'!$C$15,"DEUST","2A","DSCG","2A","MASTER","2A","BUT","3A","DCG","3A","LG","3A","LP","3A","INGE","3A",""))
)</f>
        <v>M CHPS 2A</v>
      </c>
    </row>
    <row r="851" spans="1:8" x14ac:dyDescent="0.3">
      <c r="A851" s="1">
        <f t="shared" si="55"/>
        <v>46659</v>
      </c>
      <c r="B851" t="str">
        <f t="shared" si="52"/>
        <v/>
      </c>
      <c r="C851" t="str">
        <f t="shared" si="53"/>
        <v/>
      </c>
      <c r="D851" s="12" t="str" cm="1">
        <f t="array" ref="D851">_xlfn.LET(
    _xlpm.d, A851,
    _xlpm.debut, DATE(2026,8,1),
    _xlpm.m, DATEDIF(_xlpm.debut, _xlpm.d, "m"),
    _xlpm.col, 1 + _xlpm.m*3,
    _xlpm.dates, INDEX('Calendrier 2026-2027'!$C$13:$BC$43,,_xlpm.col),
    _xlpm.titres, INDEX('Calendrier 2026-2027'!$D$13:$BD$43,,_xlpm.col),
    _xlpm.r, _xlfn.XLOOKUP(_xlpm.d, _xlpm.dates, _xlpm.titres),
    IF(_xlpm.r=0,"",_xlpm.r)
)</f>
        <v/>
      </c>
      <c r="E851" t="str">
        <f t="shared" si="54"/>
        <v/>
      </c>
      <c r="F851" t="str">
        <f>_xlfn.XLOOKUP('Fiche formation'!$C$8,SitesFormations[Site de formation principal],SitesFormations[Mail pour assiduité],"")</f>
        <v>cfa-ensuplr-upvd@umontpellier.fr</v>
      </c>
      <c r="G851" t="s">
        <v>140</v>
      </c>
      <c r="H851" t="str">
        <f>_xlfn.TEXTJOIN(" ",TRUE,
'Fiche formation'!$C$18,
_xlfn.SWITCH('Fiche formation'!$C$18,"DNO","2A","DE AUDIO","3A",
_xlfn.SWITCH('Fiche formation'!$C$15,"DEUST","2A","DSCG","2A","MASTER","2A","BUT","3A","DCG","3A","LG","3A","LP","3A","INGE","3A",""))
)</f>
        <v>M CHPS 2A</v>
      </c>
    </row>
    <row r="852" spans="1:8" x14ac:dyDescent="0.3">
      <c r="A852" s="1">
        <f t="shared" si="55"/>
        <v>46660</v>
      </c>
      <c r="B852" t="str">
        <f t="shared" si="52"/>
        <v/>
      </c>
      <c r="C852" t="str">
        <f t="shared" si="53"/>
        <v/>
      </c>
      <c r="D852" s="12" t="str" cm="1">
        <f t="array" ref="D852">_xlfn.LET(
    _xlpm.d, A852,
    _xlpm.debut, DATE(2026,8,1),
    _xlpm.m, DATEDIF(_xlpm.debut, _xlpm.d, "m"),
    _xlpm.col, 1 + _xlpm.m*3,
    _xlpm.dates, INDEX('Calendrier 2026-2027'!$C$13:$BC$43,,_xlpm.col),
    _xlpm.titres, INDEX('Calendrier 2026-2027'!$D$13:$BD$43,,_xlpm.col),
    _xlpm.r, _xlfn.XLOOKUP(_xlpm.d, _xlpm.dates, _xlpm.titres),
    IF(_xlpm.r=0,"",_xlpm.r)
)</f>
        <v/>
      </c>
      <c r="E852" t="str">
        <f t="shared" si="54"/>
        <v/>
      </c>
      <c r="F852" t="str">
        <f>_xlfn.XLOOKUP('Fiche formation'!$C$8,SitesFormations[Site de formation principal],SitesFormations[Mail pour assiduité],"")</f>
        <v>cfa-ensuplr-upvd@umontpellier.fr</v>
      </c>
      <c r="G852" t="s">
        <v>140</v>
      </c>
      <c r="H852" t="str">
        <f>_xlfn.TEXTJOIN(" ",TRUE,
'Fiche formation'!$C$18,
_xlfn.SWITCH('Fiche formation'!$C$18,"DNO","2A","DE AUDIO","3A",
_xlfn.SWITCH('Fiche formation'!$C$15,"DEUST","2A","DSCG","2A","MASTER","2A","BUT","3A","DCG","3A","LG","3A","LP","3A","INGE","3A",""))
)</f>
        <v>M CHPS 2A</v>
      </c>
    </row>
    <row r="853" spans="1:8" x14ac:dyDescent="0.3">
      <c r="A853" s="1">
        <f t="shared" si="55"/>
        <v>46660</v>
      </c>
      <c r="B853" t="str">
        <f t="shared" si="52"/>
        <v/>
      </c>
      <c r="C853" t="str">
        <f t="shared" si="53"/>
        <v/>
      </c>
      <c r="D853" s="12" t="str" cm="1">
        <f t="array" ref="D853">_xlfn.LET(
    _xlpm.d, A853,
    _xlpm.debut, DATE(2026,8,1),
    _xlpm.m, DATEDIF(_xlpm.debut, _xlpm.d, "m"),
    _xlpm.col, 1 + _xlpm.m*3,
    _xlpm.dates, INDEX('Calendrier 2026-2027'!$C$13:$BC$43,,_xlpm.col),
    _xlpm.titres, INDEX('Calendrier 2026-2027'!$D$13:$BD$43,,_xlpm.col),
    _xlpm.r, _xlfn.XLOOKUP(_xlpm.d, _xlpm.dates, _xlpm.titres),
    IF(_xlpm.r=0,"",_xlpm.r)
)</f>
        <v/>
      </c>
      <c r="E853" t="str">
        <f t="shared" si="54"/>
        <v/>
      </c>
      <c r="F853" t="str">
        <f>_xlfn.XLOOKUP('Fiche formation'!$C$8,SitesFormations[Site de formation principal],SitesFormations[Mail pour assiduité],"")</f>
        <v>cfa-ensuplr-upvd@umontpellier.fr</v>
      </c>
      <c r="G853" t="s">
        <v>140</v>
      </c>
      <c r="H853" t="str">
        <f>_xlfn.TEXTJOIN(" ",TRUE,
'Fiche formation'!$C$18,
_xlfn.SWITCH('Fiche formation'!$C$18,"DNO","2A","DE AUDIO","3A",
_xlfn.SWITCH('Fiche formation'!$C$15,"DEUST","2A","DSCG","2A","MASTER","2A","BUT","3A","DCG","3A","LG","3A","LP","3A","INGE","3A",""))
)</f>
        <v>M CHPS 2A</v>
      </c>
    </row>
    <row r="854" spans="1:8" x14ac:dyDescent="0.3">
      <c r="A854" s="1">
        <f t="shared" si="55"/>
        <v>46661</v>
      </c>
      <c r="B854" t="str">
        <f t="shared" ref="B854:B915" si="56">IF(D854="","",IF($A854=$A853,"14:00","08:00"))</f>
        <v/>
      </c>
      <c r="C854" t="str">
        <f t="shared" ref="C854:C915" si="57">IF(D854="","",IF($A854=$A853,"17:00","12:00"))</f>
        <v/>
      </c>
      <c r="D854" s="12" t="str" cm="1">
        <f t="array" ref="D854">_xlfn.LET(
    _xlpm.d, A854,
    _xlpm.debut, DATE(2026,8,1),
    _xlpm.m, DATEDIF(_xlpm.debut, _xlpm.d, "m"),
    _xlpm.col, 1 + _xlpm.m*3,
    _xlpm.dates, INDEX('Calendrier 2026-2027'!$C$13:$BC$43,,_xlpm.col),
    _xlpm.titres, INDEX('Calendrier 2026-2027'!$D$13:$BD$43,,_xlpm.col),
    _xlpm.r, _xlfn.XLOOKUP(_xlpm.d, _xlpm.dates, _xlpm.titres),
    IF(_xlpm.r=0,"",_xlpm.r)
)</f>
        <v/>
      </c>
      <c r="E854" t="str">
        <f t="shared" ref="E854:E915" si="58">IF(D854="","",IF(OR(D854="Entreprise",D854="Révisions (Etp)"),0,1))</f>
        <v/>
      </c>
      <c r="F854" t="str">
        <f>_xlfn.XLOOKUP('Fiche formation'!$C$8,SitesFormations[Site de formation principal],SitesFormations[Mail pour assiduité],"")</f>
        <v>cfa-ensuplr-upvd@umontpellier.fr</v>
      </c>
      <c r="G854" t="s">
        <v>140</v>
      </c>
      <c r="H854" t="str">
        <f>_xlfn.TEXTJOIN(" ",TRUE,
'Fiche formation'!$C$18,
_xlfn.SWITCH('Fiche formation'!$C$18,"DNO","2A","DE AUDIO","3A",
_xlfn.SWITCH('Fiche formation'!$C$15,"DEUST","2A","DSCG","2A","MASTER","2A","BUT","3A","DCG","3A","LG","3A","LP","3A","INGE","3A",""))
)</f>
        <v>M CHPS 2A</v>
      </c>
    </row>
    <row r="855" spans="1:8" x14ac:dyDescent="0.3">
      <c r="A855" s="1">
        <f t="shared" si="55"/>
        <v>46661</v>
      </c>
      <c r="B855" t="str">
        <f t="shared" si="56"/>
        <v/>
      </c>
      <c r="C855" t="str">
        <f t="shared" si="57"/>
        <v/>
      </c>
      <c r="D855" s="12" t="str" cm="1">
        <f t="array" ref="D855">_xlfn.LET(
    _xlpm.d, A855,
    _xlpm.debut, DATE(2026,8,1),
    _xlpm.m, DATEDIF(_xlpm.debut, _xlpm.d, "m"),
    _xlpm.col, 1 + _xlpm.m*3,
    _xlpm.dates, INDEX('Calendrier 2026-2027'!$C$13:$BC$43,,_xlpm.col),
    _xlpm.titres, INDEX('Calendrier 2026-2027'!$D$13:$BD$43,,_xlpm.col),
    _xlpm.r, _xlfn.XLOOKUP(_xlpm.d, _xlpm.dates, _xlpm.titres),
    IF(_xlpm.r=0,"",_xlpm.r)
)</f>
        <v/>
      </c>
      <c r="E855" t="str">
        <f t="shared" si="58"/>
        <v/>
      </c>
      <c r="F855" t="str">
        <f>_xlfn.XLOOKUP('Fiche formation'!$C$8,SitesFormations[Site de formation principal],SitesFormations[Mail pour assiduité],"")</f>
        <v>cfa-ensuplr-upvd@umontpellier.fr</v>
      </c>
      <c r="G855" t="s">
        <v>140</v>
      </c>
      <c r="H855" t="str">
        <f>_xlfn.TEXTJOIN(" ",TRUE,
'Fiche formation'!$C$18,
_xlfn.SWITCH('Fiche formation'!$C$18,"DNO","2A","DE AUDIO","3A",
_xlfn.SWITCH('Fiche formation'!$C$15,"DEUST","2A","DSCG","2A","MASTER","2A","BUT","3A","DCG","3A","LG","3A","LP","3A","INGE","3A",""))
)</f>
        <v>M CHPS 2A</v>
      </c>
    </row>
    <row r="856" spans="1:8" x14ac:dyDescent="0.3">
      <c r="A856" s="1">
        <f t="shared" si="55"/>
        <v>46662</v>
      </c>
      <c r="B856" t="str">
        <f t="shared" si="56"/>
        <v/>
      </c>
      <c r="C856" t="str">
        <f t="shared" si="57"/>
        <v/>
      </c>
      <c r="D856" s="12" t="str" cm="1">
        <f t="array" ref="D856">_xlfn.LET(
    _xlpm.d, A856,
    _xlpm.debut, DATE(2026,8,1),
    _xlpm.m, DATEDIF(_xlpm.debut, _xlpm.d, "m"),
    _xlpm.col, 1 + _xlpm.m*3,
    _xlpm.dates, INDEX('Calendrier 2026-2027'!$C$13:$BC$43,,_xlpm.col),
    _xlpm.titres, INDEX('Calendrier 2026-2027'!$D$13:$BD$43,,_xlpm.col),
    _xlpm.r, _xlfn.XLOOKUP(_xlpm.d, _xlpm.dates, _xlpm.titres),
    IF(_xlpm.r=0,"",_xlpm.r)
)</f>
        <v/>
      </c>
      <c r="E856" t="str">
        <f t="shared" si="58"/>
        <v/>
      </c>
      <c r="F856" t="str">
        <f>_xlfn.XLOOKUP('Fiche formation'!$C$8,SitesFormations[Site de formation principal],SitesFormations[Mail pour assiduité],"")</f>
        <v>cfa-ensuplr-upvd@umontpellier.fr</v>
      </c>
      <c r="G856" t="s">
        <v>140</v>
      </c>
      <c r="H856" t="str">
        <f>_xlfn.TEXTJOIN(" ",TRUE,
'Fiche formation'!$C$18,
_xlfn.SWITCH('Fiche formation'!$C$18,"DNO","2A","DE AUDIO","3A",
_xlfn.SWITCH('Fiche formation'!$C$15,"DEUST","2A","DSCG","2A","MASTER","2A","BUT","3A","DCG","3A","LG","3A","LP","3A","INGE","3A",""))
)</f>
        <v>M CHPS 2A</v>
      </c>
    </row>
    <row r="857" spans="1:8" x14ac:dyDescent="0.3">
      <c r="A857" s="1">
        <f t="shared" si="55"/>
        <v>46662</v>
      </c>
      <c r="B857" t="str">
        <f t="shared" si="56"/>
        <v/>
      </c>
      <c r="C857" t="str">
        <f t="shared" si="57"/>
        <v/>
      </c>
      <c r="D857" s="12" t="str" cm="1">
        <f t="array" ref="D857">_xlfn.LET(
    _xlpm.d, A857,
    _xlpm.debut, DATE(2026,8,1),
    _xlpm.m, DATEDIF(_xlpm.debut, _xlpm.d, "m"),
    _xlpm.col, 1 + _xlpm.m*3,
    _xlpm.dates, INDEX('Calendrier 2026-2027'!$C$13:$BC$43,,_xlpm.col),
    _xlpm.titres, INDEX('Calendrier 2026-2027'!$D$13:$BD$43,,_xlpm.col),
    _xlpm.r, _xlfn.XLOOKUP(_xlpm.d, _xlpm.dates, _xlpm.titres),
    IF(_xlpm.r=0,"",_xlpm.r)
)</f>
        <v/>
      </c>
      <c r="E857" t="str">
        <f t="shared" si="58"/>
        <v/>
      </c>
      <c r="F857" t="str">
        <f>_xlfn.XLOOKUP('Fiche formation'!$C$8,SitesFormations[Site de formation principal],SitesFormations[Mail pour assiduité],"")</f>
        <v>cfa-ensuplr-upvd@umontpellier.fr</v>
      </c>
      <c r="G857" t="s">
        <v>140</v>
      </c>
      <c r="H857" t="str">
        <f>_xlfn.TEXTJOIN(" ",TRUE,
'Fiche formation'!$C$18,
_xlfn.SWITCH('Fiche formation'!$C$18,"DNO","2A","DE AUDIO","3A",
_xlfn.SWITCH('Fiche formation'!$C$15,"DEUST","2A","DSCG","2A","MASTER","2A","BUT","3A","DCG","3A","LG","3A","LP","3A","INGE","3A",""))
)</f>
        <v>M CHPS 2A</v>
      </c>
    </row>
    <row r="858" spans="1:8" x14ac:dyDescent="0.3">
      <c r="A858" s="1">
        <f t="shared" si="55"/>
        <v>46663</v>
      </c>
      <c r="B858" t="str">
        <f t="shared" si="56"/>
        <v/>
      </c>
      <c r="C858" t="str">
        <f t="shared" si="57"/>
        <v/>
      </c>
      <c r="D858" s="12" t="str" cm="1">
        <f t="array" ref="D858">_xlfn.LET(
    _xlpm.d, A858,
    _xlpm.debut, DATE(2026,8,1),
    _xlpm.m, DATEDIF(_xlpm.debut, _xlpm.d, "m"),
    _xlpm.col, 1 + _xlpm.m*3,
    _xlpm.dates, INDEX('Calendrier 2026-2027'!$C$13:$BC$43,,_xlpm.col),
    _xlpm.titres, INDEX('Calendrier 2026-2027'!$D$13:$BD$43,,_xlpm.col),
    _xlpm.r, _xlfn.XLOOKUP(_xlpm.d, _xlpm.dates, _xlpm.titres),
    IF(_xlpm.r=0,"",_xlpm.r)
)</f>
        <v/>
      </c>
      <c r="E858" t="str">
        <f t="shared" si="58"/>
        <v/>
      </c>
      <c r="F858" t="str">
        <f>_xlfn.XLOOKUP('Fiche formation'!$C$8,SitesFormations[Site de formation principal],SitesFormations[Mail pour assiduité],"")</f>
        <v>cfa-ensuplr-upvd@umontpellier.fr</v>
      </c>
      <c r="G858" t="s">
        <v>140</v>
      </c>
      <c r="H858" t="str">
        <f>_xlfn.TEXTJOIN(" ",TRUE,
'Fiche formation'!$C$18,
_xlfn.SWITCH('Fiche formation'!$C$18,"DNO","2A","DE AUDIO","3A",
_xlfn.SWITCH('Fiche formation'!$C$15,"DEUST","2A","DSCG","2A","MASTER","2A","BUT","3A","DCG","3A","LG","3A","LP","3A","INGE","3A",""))
)</f>
        <v>M CHPS 2A</v>
      </c>
    </row>
    <row r="859" spans="1:8" x14ac:dyDescent="0.3">
      <c r="A859" s="1">
        <f t="shared" si="55"/>
        <v>46663</v>
      </c>
      <c r="B859" t="str">
        <f t="shared" si="56"/>
        <v/>
      </c>
      <c r="C859" t="str">
        <f t="shared" si="57"/>
        <v/>
      </c>
      <c r="D859" s="12" t="str" cm="1">
        <f t="array" ref="D859">_xlfn.LET(
    _xlpm.d, A859,
    _xlpm.debut, DATE(2026,8,1),
    _xlpm.m, DATEDIF(_xlpm.debut, _xlpm.d, "m"),
    _xlpm.col, 1 + _xlpm.m*3,
    _xlpm.dates, INDEX('Calendrier 2026-2027'!$C$13:$BC$43,,_xlpm.col),
    _xlpm.titres, INDEX('Calendrier 2026-2027'!$D$13:$BD$43,,_xlpm.col),
    _xlpm.r, _xlfn.XLOOKUP(_xlpm.d, _xlpm.dates, _xlpm.titres),
    IF(_xlpm.r=0,"",_xlpm.r)
)</f>
        <v/>
      </c>
      <c r="E859" t="str">
        <f t="shared" si="58"/>
        <v/>
      </c>
      <c r="F859" t="str">
        <f>_xlfn.XLOOKUP('Fiche formation'!$C$8,SitesFormations[Site de formation principal],SitesFormations[Mail pour assiduité],"")</f>
        <v>cfa-ensuplr-upvd@umontpellier.fr</v>
      </c>
      <c r="G859" t="s">
        <v>140</v>
      </c>
      <c r="H859" t="str">
        <f>_xlfn.TEXTJOIN(" ",TRUE,
'Fiche formation'!$C$18,
_xlfn.SWITCH('Fiche formation'!$C$18,"DNO","2A","DE AUDIO","3A",
_xlfn.SWITCH('Fiche formation'!$C$15,"DEUST","2A","DSCG","2A","MASTER","2A","BUT","3A","DCG","3A","LG","3A","LP","3A","INGE","3A",""))
)</f>
        <v>M CHPS 2A</v>
      </c>
    </row>
    <row r="860" spans="1:8" x14ac:dyDescent="0.3">
      <c r="A860" s="1">
        <f t="shared" si="55"/>
        <v>46664</v>
      </c>
      <c r="B860" t="str">
        <f t="shared" si="56"/>
        <v/>
      </c>
      <c r="C860" t="str">
        <f t="shared" si="57"/>
        <v/>
      </c>
      <c r="D860" s="12" t="str" cm="1">
        <f t="array" ref="D860">_xlfn.LET(
    _xlpm.d, A860,
    _xlpm.debut, DATE(2026,8,1),
    _xlpm.m, DATEDIF(_xlpm.debut, _xlpm.d, "m"),
    _xlpm.col, 1 + _xlpm.m*3,
    _xlpm.dates, INDEX('Calendrier 2026-2027'!$C$13:$BC$43,,_xlpm.col),
    _xlpm.titres, INDEX('Calendrier 2026-2027'!$D$13:$BD$43,,_xlpm.col),
    _xlpm.r, _xlfn.XLOOKUP(_xlpm.d, _xlpm.dates, _xlpm.titres),
    IF(_xlpm.r=0,"",_xlpm.r)
)</f>
        <v/>
      </c>
      <c r="E860" t="str">
        <f t="shared" si="58"/>
        <v/>
      </c>
      <c r="F860" t="str">
        <f>_xlfn.XLOOKUP('Fiche formation'!$C$8,SitesFormations[Site de formation principal],SitesFormations[Mail pour assiduité],"")</f>
        <v>cfa-ensuplr-upvd@umontpellier.fr</v>
      </c>
      <c r="G860" t="s">
        <v>140</v>
      </c>
      <c r="H860" t="str">
        <f>_xlfn.TEXTJOIN(" ",TRUE,
'Fiche formation'!$C$18,
_xlfn.SWITCH('Fiche formation'!$C$18,"DNO","2A","DE AUDIO","3A",
_xlfn.SWITCH('Fiche formation'!$C$15,"DEUST","2A","DSCG","2A","MASTER","2A","BUT","3A","DCG","3A","LG","3A","LP","3A","INGE","3A",""))
)</f>
        <v>M CHPS 2A</v>
      </c>
    </row>
    <row r="861" spans="1:8" x14ac:dyDescent="0.3">
      <c r="A861" s="1">
        <f t="shared" si="55"/>
        <v>46664</v>
      </c>
      <c r="B861" t="str">
        <f t="shared" si="56"/>
        <v/>
      </c>
      <c r="C861" t="str">
        <f t="shared" si="57"/>
        <v/>
      </c>
      <c r="D861" s="12" t="str" cm="1">
        <f t="array" ref="D861">_xlfn.LET(
    _xlpm.d, A861,
    _xlpm.debut, DATE(2026,8,1),
    _xlpm.m, DATEDIF(_xlpm.debut, _xlpm.d, "m"),
    _xlpm.col, 1 + _xlpm.m*3,
    _xlpm.dates, INDEX('Calendrier 2026-2027'!$C$13:$BC$43,,_xlpm.col),
    _xlpm.titres, INDEX('Calendrier 2026-2027'!$D$13:$BD$43,,_xlpm.col),
    _xlpm.r, _xlfn.XLOOKUP(_xlpm.d, _xlpm.dates, _xlpm.titres),
    IF(_xlpm.r=0,"",_xlpm.r)
)</f>
        <v/>
      </c>
      <c r="E861" t="str">
        <f t="shared" si="58"/>
        <v/>
      </c>
      <c r="F861" t="str">
        <f>_xlfn.XLOOKUP('Fiche formation'!$C$8,SitesFormations[Site de formation principal],SitesFormations[Mail pour assiduité],"")</f>
        <v>cfa-ensuplr-upvd@umontpellier.fr</v>
      </c>
      <c r="G861" t="s">
        <v>140</v>
      </c>
      <c r="H861" t="str">
        <f>_xlfn.TEXTJOIN(" ",TRUE,
'Fiche formation'!$C$18,
_xlfn.SWITCH('Fiche formation'!$C$18,"DNO","2A","DE AUDIO","3A",
_xlfn.SWITCH('Fiche formation'!$C$15,"DEUST","2A","DSCG","2A","MASTER","2A","BUT","3A","DCG","3A","LG","3A","LP","3A","INGE","3A",""))
)</f>
        <v>M CHPS 2A</v>
      </c>
    </row>
    <row r="862" spans="1:8" x14ac:dyDescent="0.3">
      <c r="A862" s="1">
        <f t="shared" si="55"/>
        <v>46665</v>
      </c>
      <c r="B862" t="str">
        <f t="shared" si="56"/>
        <v/>
      </c>
      <c r="C862" t="str">
        <f t="shared" si="57"/>
        <v/>
      </c>
      <c r="D862" s="12" t="str" cm="1">
        <f t="array" ref="D862">_xlfn.LET(
    _xlpm.d, A862,
    _xlpm.debut, DATE(2026,8,1),
    _xlpm.m, DATEDIF(_xlpm.debut, _xlpm.d, "m"),
    _xlpm.col, 1 + _xlpm.m*3,
    _xlpm.dates, INDEX('Calendrier 2026-2027'!$C$13:$BC$43,,_xlpm.col),
    _xlpm.titres, INDEX('Calendrier 2026-2027'!$D$13:$BD$43,,_xlpm.col),
    _xlpm.r, _xlfn.XLOOKUP(_xlpm.d, _xlpm.dates, _xlpm.titres),
    IF(_xlpm.r=0,"",_xlpm.r)
)</f>
        <v/>
      </c>
      <c r="E862" t="str">
        <f t="shared" si="58"/>
        <v/>
      </c>
      <c r="F862" t="str">
        <f>_xlfn.XLOOKUP('Fiche formation'!$C$8,SitesFormations[Site de formation principal],SitesFormations[Mail pour assiduité],"")</f>
        <v>cfa-ensuplr-upvd@umontpellier.fr</v>
      </c>
      <c r="G862" t="s">
        <v>140</v>
      </c>
      <c r="H862" t="str">
        <f>_xlfn.TEXTJOIN(" ",TRUE,
'Fiche formation'!$C$18,
_xlfn.SWITCH('Fiche formation'!$C$18,"DNO","2A","DE AUDIO","3A",
_xlfn.SWITCH('Fiche formation'!$C$15,"DEUST","2A","DSCG","2A","MASTER","2A","BUT","3A","DCG","3A","LG","3A","LP","3A","INGE","3A",""))
)</f>
        <v>M CHPS 2A</v>
      </c>
    </row>
    <row r="863" spans="1:8" x14ac:dyDescent="0.3">
      <c r="A863" s="1">
        <f t="shared" si="55"/>
        <v>46665</v>
      </c>
      <c r="B863" t="str">
        <f t="shared" si="56"/>
        <v/>
      </c>
      <c r="C863" t="str">
        <f t="shared" si="57"/>
        <v/>
      </c>
      <c r="D863" s="12" t="str" cm="1">
        <f t="array" ref="D863">_xlfn.LET(
    _xlpm.d, A863,
    _xlpm.debut, DATE(2026,8,1),
    _xlpm.m, DATEDIF(_xlpm.debut, _xlpm.d, "m"),
    _xlpm.col, 1 + _xlpm.m*3,
    _xlpm.dates, INDEX('Calendrier 2026-2027'!$C$13:$BC$43,,_xlpm.col),
    _xlpm.titres, INDEX('Calendrier 2026-2027'!$D$13:$BD$43,,_xlpm.col),
    _xlpm.r, _xlfn.XLOOKUP(_xlpm.d, _xlpm.dates, _xlpm.titres),
    IF(_xlpm.r=0,"",_xlpm.r)
)</f>
        <v/>
      </c>
      <c r="E863" t="str">
        <f t="shared" si="58"/>
        <v/>
      </c>
      <c r="F863" t="str">
        <f>_xlfn.XLOOKUP('Fiche formation'!$C$8,SitesFormations[Site de formation principal],SitesFormations[Mail pour assiduité],"")</f>
        <v>cfa-ensuplr-upvd@umontpellier.fr</v>
      </c>
      <c r="G863" t="s">
        <v>140</v>
      </c>
      <c r="H863" t="str">
        <f>_xlfn.TEXTJOIN(" ",TRUE,
'Fiche formation'!$C$18,
_xlfn.SWITCH('Fiche formation'!$C$18,"DNO","2A","DE AUDIO","3A",
_xlfn.SWITCH('Fiche formation'!$C$15,"DEUST","2A","DSCG","2A","MASTER","2A","BUT","3A","DCG","3A","LG","3A","LP","3A","INGE","3A",""))
)</f>
        <v>M CHPS 2A</v>
      </c>
    </row>
    <row r="864" spans="1:8" x14ac:dyDescent="0.3">
      <c r="A864" s="1">
        <f t="shared" si="55"/>
        <v>46666</v>
      </c>
      <c r="B864" t="str">
        <f t="shared" si="56"/>
        <v/>
      </c>
      <c r="C864" t="str">
        <f t="shared" si="57"/>
        <v/>
      </c>
      <c r="D864" s="12" t="str" cm="1">
        <f t="array" ref="D864">_xlfn.LET(
    _xlpm.d, A864,
    _xlpm.debut, DATE(2026,8,1),
    _xlpm.m, DATEDIF(_xlpm.debut, _xlpm.d, "m"),
    _xlpm.col, 1 + _xlpm.m*3,
    _xlpm.dates, INDEX('Calendrier 2026-2027'!$C$13:$BC$43,,_xlpm.col),
    _xlpm.titres, INDEX('Calendrier 2026-2027'!$D$13:$BD$43,,_xlpm.col),
    _xlpm.r, _xlfn.XLOOKUP(_xlpm.d, _xlpm.dates, _xlpm.titres),
    IF(_xlpm.r=0,"",_xlpm.r)
)</f>
        <v/>
      </c>
      <c r="E864" t="str">
        <f t="shared" si="58"/>
        <v/>
      </c>
      <c r="F864" t="str">
        <f>_xlfn.XLOOKUP('Fiche formation'!$C$8,SitesFormations[Site de formation principal],SitesFormations[Mail pour assiduité],"")</f>
        <v>cfa-ensuplr-upvd@umontpellier.fr</v>
      </c>
      <c r="G864" t="s">
        <v>140</v>
      </c>
      <c r="H864" t="str">
        <f>_xlfn.TEXTJOIN(" ",TRUE,
'Fiche formation'!$C$18,
_xlfn.SWITCH('Fiche formation'!$C$18,"DNO","2A","DE AUDIO","3A",
_xlfn.SWITCH('Fiche formation'!$C$15,"DEUST","2A","DSCG","2A","MASTER","2A","BUT","3A","DCG","3A","LG","3A","LP","3A","INGE","3A",""))
)</f>
        <v>M CHPS 2A</v>
      </c>
    </row>
    <row r="865" spans="1:8" x14ac:dyDescent="0.3">
      <c r="A865" s="1">
        <f t="shared" si="55"/>
        <v>46666</v>
      </c>
      <c r="B865" t="str">
        <f t="shared" si="56"/>
        <v/>
      </c>
      <c r="C865" t="str">
        <f t="shared" si="57"/>
        <v/>
      </c>
      <c r="D865" s="12" t="str" cm="1">
        <f t="array" ref="D865">_xlfn.LET(
    _xlpm.d, A865,
    _xlpm.debut, DATE(2026,8,1),
    _xlpm.m, DATEDIF(_xlpm.debut, _xlpm.d, "m"),
    _xlpm.col, 1 + _xlpm.m*3,
    _xlpm.dates, INDEX('Calendrier 2026-2027'!$C$13:$BC$43,,_xlpm.col),
    _xlpm.titres, INDEX('Calendrier 2026-2027'!$D$13:$BD$43,,_xlpm.col),
    _xlpm.r, _xlfn.XLOOKUP(_xlpm.d, _xlpm.dates, _xlpm.titres),
    IF(_xlpm.r=0,"",_xlpm.r)
)</f>
        <v/>
      </c>
      <c r="E865" t="str">
        <f t="shared" si="58"/>
        <v/>
      </c>
      <c r="F865" t="str">
        <f>_xlfn.XLOOKUP('Fiche formation'!$C$8,SitesFormations[Site de formation principal],SitesFormations[Mail pour assiduité],"")</f>
        <v>cfa-ensuplr-upvd@umontpellier.fr</v>
      </c>
      <c r="G865" t="s">
        <v>140</v>
      </c>
      <c r="H865" t="str">
        <f>_xlfn.TEXTJOIN(" ",TRUE,
'Fiche formation'!$C$18,
_xlfn.SWITCH('Fiche formation'!$C$18,"DNO","2A","DE AUDIO","3A",
_xlfn.SWITCH('Fiche formation'!$C$15,"DEUST","2A","DSCG","2A","MASTER","2A","BUT","3A","DCG","3A","LG","3A","LP","3A","INGE","3A",""))
)</f>
        <v>M CHPS 2A</v>
      </c>
    </row>
    <row r="866" spans="1:8" x14ac:dyDescent="0.3">
      <c r="A866" s="1">
        <f t="shared" si="55"/>
        <v>46667</v>
      </c>
      <c r="B866" t="str">
        <f t="shared" si="56"/>
        <v/>
      </c>
      <c r="C866" t="str">
        <f t="shared" si="57"/>
        <v/>
      </c>
      <c r="D866" s="12" t="str" cm="1">
        <f t="array" ref="D866">_xlfn.LET(
    _xlpm.d, A866,
    _xlpm.debut, DATE(2026,8,1),
    _xlpm.m, DATEDIF(_xlpm.debut, _xlpm.d, "m"),
    _xlpm.col, 1 + _xlpm.m*3,
    _xlpm.dates, INDEX('Calendrier 2026-2027'!$C$13:$BC$43,,_xlpm.col),
    _xlpm.titres, INDEX('Calendrier 2026-2027'!$D$13:$BD$43,,_xlpm.col),
    _xlpm.r, _xlfn.XLOOKUP(_xlpm.d, _xlpm.dates, _xlpm.titres),
    IF(_xlpm.r=0,"",_xlpm.r)
)</f>
        <v/>
      </c>
      <c r="E866" t="str">
        <f t="shared" si="58"/>
        <v/>
      </c>
      <c r="F866" t="str">
        <f>_xlfn.XLOOKUP('Fiche formation'!$C$8,SitesFormations[Site de formation principal],SitesFormations[Mail pour assiduité],"")</f>
        <v>cfa-ensuplr-upvd@umontpellier.fr</v>
      </c>
      <c r="G866" t="s">
        <v>140</v>
      </c>
      <c r="H866" t="str">
        <f>_xlfn.TEXTJOIN(" ",TRUE,
'Fiche formation'!$C$18,
_xlfn.SWITCH('Fiche formation'!$C$18,"DNO","2A","DE AUDIO","3A",
_xlfn.SWITCH('Fiche formation'!$C$15,"DEUST","2A","DSCG","2A","MASTER","2A","BUT","3A","DCG","3A","LG","3A","LP","3A","INGE","3A",""))
)</f>
        <v>M CHPS 2A</v>
      </c>
    </row>
    <row r="867" spans="1:8" x14ac:dyDescent="0.3">
      <c r="A867" s="1">
        <f t="shared" si="55"/>
        <v>46667</v>
      </c>
      <c r="B867" t="str">
        <f t="shared" si="56"/>
        <v/>
      </c>
      <c r="C867" t="str">
        <f t="shared" si="57"/>
        <v/>
      </c>
      <c r="D867" s="12" t="str" cm="1">
        <f t="array" ref="D867">_xlfn.LET(
    _xlpm.d, A867,
    _xlpm.debut, DATE(2026,8,1),
    _xlpm.m, DATEDIF(_xlpm.debut, _xlpm.d, "m"),
    _xlpm.col, 1 + _xlpm.m*3,
    _xlpm.dates, INDEX('Calendrier 2026-2027'!$C$13:$BC$43,,_xlpm.col),
    _xlpm.titres, INDEX('Calendrier 2026-2027'!$D$13:$BD$43,,_xlpm.col),
    _xlpm.r, _xlfn.XLOOKUP(_xlpm.d, _xlpm.dates, _xlpm.titres),
    IF(_xlpm.r=0,"",_xlpm.r)
)</f>
        <v/>
      </c>
      <c r="E867" t="str">
        <f t="shared" si="58"/>
        <v/>
      </c>
      <c r="F867" t="str">
        <f>_xlfn.XLOOKUP('Fiche formation'!$C$8,SitesFormations[Site de formation principal],SitesFormations[Mail pour assiduité],"")</f>
        <v>cfa-ensuplr-upvd@umontpellier.fr</v>
      </c>
      <c r="G867" t="s">
        <v>140</v>
      </c>
      <c r="H867" t="str">
        <f>_xlfn.TEXTJOIN(" ",TRUE,
'Fiche formation'!$C$18,
_xlfn.SWITCH('Fiche formation'!$C$18,"DNO","2A","DE AUDIO","3A",
_xlfn.SWITCH('Fiche formation'!$C$15,"DEUST","2A","DSCG","2A","MASTER","2A","BUT","3A","DCG","3A","LG","3A","LP","3A","INGE","3A",""))
)</f>
        <v>M CHPS 2A</v>
      </c>
    </row>
    <row r="868" spans="1:8" x14ac:dyDescent="0.3">
      <c r="A868" s="1">
        <f t="shared" si="55"/>
        <v>46668</v>
      </c>
      <c r="B868" t="str">
        <f t="shared" si="56"/>
        <v/>
      </c>
      <c r="C868" t="str">
        <f t="shared" si="57"/>
        <v/>
      </c>
      <c r="D868" s="12" t="str" cm="1">
        <f t="array" ref="D868">_xlfn.LET(
    _xlpm.d, A868,
    _xlpm.debut, DATE(2026,8,1),
    _xlpm.m, DATEDIF(_xlpm.debut, _xlpm.d, "m"),
    _xlpm.col, 1 + _xlpm.m*3,
    _xlpm.dates, INDEX('Calendrier 2026-2027'!$C$13:$BC$43,,_xlpm.col),
    _xlpm.titres, INDEX('Calendrier 2026-2027'!$D$13:$BD$43,,_xlpm.col),
    _xlpm.r, _xlfn.XLOOKUP(_xlpm.d, _xlpm.dates, _xlpm.titres),
    IF(_xlpm.r=0,"",_xlpm.r)
)</f>
        <v/>
      </c>
      <c r="E868" t="str">
        <f t="shared" si="58"/>
        <v/>
      </c>
      <c r="F868" t="str">
        <f>_xlfn.XLOOKUP('Fiche formation'!$C$8,SitesFormations[Site de formation principal],SitesFormations[Mail pour assiduité],"")</f>
        <v>cfa-ensuplr-upvd@umontpellier.fr</v>
      </c>
      <c r="G868" t="s">
        <v>140</v>
      </c>
      <c r="H868" t="str">
        <f>_xlfn.TEXTJOIN(" ",TRUE,
'Fiche formation'!$C$18,
_xlfn.SWITCH('Fiche formation'!$C$18,"DNO","2A","DE AUDIO","3A",
_xlfn.SWITCH('Fiche formation'!$C$15,"DEUST","2A","DSCG","2A","MASTER","2A","BUT","3A","DCG","3A","LG","3A","LP","3A","INGE","3A",""))
)</f>
        <v>M CHPS 2A</v>
      </c>
    </row>
    <row r="869" spans="1:8" x14ac:dyDescent="0.3">
      <c r="A869" s="1">
        <f t="shared" si="55"/>
        <v>46668</v>
      </c>
      <c r="B869" t="str">
        <f t="shared" si="56"/>
        <v/>
      </c>
      <c r="C869" t="str">
        <f t="shared" si="57"/>
        <v/>
      </c>
      <c r="D869" s="12" t="str" cm="1">
        <f t="array" ref="D869">_xlfn.LET(
    _xlpm.d, A869,
    _xlpm.debut, DATE(2026,8,1),
    _xlpm.m, DATEDIF(_xlpm.debut, _xlpm.d, "m"),
    _xlpm.col, 1 + _xlpm.m*3,
    _xlpm.dates, INDEX('Calendrier 2026-2027'!$C$13:$BC$43,,_xlpm.col),
    _xlpm.titres, INDEX('Calendrier 2026-2027'!$D$13:$BD$43,,_xlpm.col),
    _xlpm.r, _xlfn.XLOOKUP(_xlpm.d, _xlpm.dates, _xlpm.titres),
    IF(_xlpm.r=0,"",_xlpm.r)
)</f>
        <v/>
      </c>
      <c r="E869" t="str">
        <f t="shared" si="58"/>
        <v/>
      </c>
      <c r="F869" t="str">
        <f>_xlfn.XLOOKUP('Fiche formation'!$C$8,SitesFormations[Site de formation principal],SitesFormations[Mail pour assiduité],"")</f>
        <v>cfa-ensuplr-upvd@umontpellier.fr</v>
      </c>
      <c r="G869" t="s">
        <v>140</v>
      </c>
      <c r="H869" t="str">
        <f>_xlfn.TEXTJOIN(" ",TRUE,
'Fiche formation'!$C$18,
_xlfn.SWITCH('Fiche formation'!$C$18,"DNO","2A","DE AUDIO","3A",
_xlfn.SWITCH('Fiche formation'!$C$15,"DEUST","2A","DSCG","2A","MASTER","2A","BUT","3A","DCG","3A","LG","3A","LP","3A","INGE","3A",""))
)</f>
        <v>M CHPS 2A</v>
      </c>
    </row>
    <row r="870" spans="1:8" x14ac:dyDescent="0.3">
      <c r="A870" s="1">
        <f t="shared" si="55"/>
        <v>46669</v>
      </c>
      <c r="B870" t="str">
        <f t="shared" si="56"/>
        <v/>
      </c>
      <c r="C870" t="str">
        <f t="shared" si="57"/>
        <v/>
      </c>
      <c r="D870" s="12" t="str" cm="1">
        <f t="array" ref="D870">_xlfn.LET(
    _xlpm.d, A870,
    _xlpm.debut, DATE(2026,8,1),
    _xlpm.m, DATEDIF(_xlpm.debut, _xlpm.d, "m"),
    _xlpm.col, 1 + _xlpm.m*3,
    _xlpm.dates, INDEX('Calendrier 2026-2027'!$C$13:$BC$43,,_xlpm.col),
    _xlpm.titres, INDEX('Calendrier 2026-2027'!$D$13:$BD$43,,_xlpm.col),
    _xlpm.r, _xlfn.XLOOKUP(_xlpm.d, _xlpm.dates, _xlpm.titres),
    IF(_xlpm.r=0,"",_xlpm.r)
)</f>
        <v/>
      </c>
      <c r="E870" t="str">
        <f t="shared" si="58"/>
        <v/>
      </c>
      <c r="F870" t="str">
        <f>_xlfn.XLOOKUP('Fiche formation'!$C$8,SitesFormations[Site de formation principal],SitesFormations[Mail pour assiduité],"")</f>
        <v>cfa-ensuplr-upvd@umontpellier.fr</v>
      </c>
      <c r="G870" t="s">
        <v>140</v>
      </c>
      <c r="H870" t="str">
        <f>_xlfn.TEXTJOIN(" ",TRUE,
'Fiche formation'!$C$18,
_xlfn.SWITCH('Fiche formation'!$C$18,"DNO","2A","DE AUDIO","3A",
_xlfn.SWITCH('Fiche formation'!$C$15,"DEUST","2A","DSCG","2A","MASTER","2A","BUT","3A","DCG","3A","LG","3A","LP","3A","INGE","3A",""))
)</f>
        <v>M CHPS 2A</v>
      </c>
    </row>
    <row r="871" spans="1:8" x14ac:dyDescent="0.3">
      <c r="A871" s="1">
        <f t="shared" si="55"/>
        <v>46669</v>
      </c>
      <c r="B871" t="str">
        <f t="shared" si="56"/>
        <v/>
      </c>
      <c r="C871" t="str">
        <f t="shared" si="57"/>
        <v/>
      </c>
      <c r="D871" s="12" t="str" cm="1">
        <f t="array" ref="D871">_xlfn.LET(
    _xlpm.d, A871,
    _xlpm.debut, DATE(2026,8,1),
    _xlpm.m, DATEDIF(_xlpm.debut, _xlpm.d, "m"),
    _xlpm.col, 1 + _xlpm.m*3,
    _xlpm.dates, INDEX('Calendrier 2026-2027'!$C$13:$BC$43,,_xlpm.col),
    _xlpm.titres, INDEX('Calendrier 2026-2027'!$D$13:$BD$43,,_xlpm.col),
    _xlpm.r, _xlfn.XLOOKUP(_xlpm.d, _xlpm.dates, _xlpm.titres),
    IF(_xlpm.r=0,"",_xlpm.r)
)</f>
        <v/>
      </c>
      <c r="E871" t="str">
        <f t="shared" si="58"/>
        <v/>
      </c>
      <c r="F871" t="str">
        <f>_xlfn.XLOOKUP('Fiche formation'!$C$8,SitesFormations[Site de formation principal],SitesFormations[Mail pour assiduité],"")</f>
        <v>cfa-ensuplr-upvd@umontpellier.fr</v>
      </c>
      <c r="G871" t="s">
        <v>140</v>
      </c>
      <c r="H871" t="str">
        <f>_xlfn.TEXTJOIN(" ",TRUE,
'Fiche formation'!$C$18,
_xlfn.SWITCH('Fiche formation'!$C$18,"DNO","2A","DE AUDIO","3A",
_xlfn.SWITCH('Fiche formation'!$C$15,"DEUST","2A","DSCG","2A","MASTER","2A","BUT","3A","DCG","3A","LG","3A","LP","3A","INGE","3A",""))
)</f>
        <v>M CHPS 2A</v>
      </c>
    </row>
    <row r="872" spans="1:8" x14ac:dyDescent="0.3">
      <c r="A872" s="1">
        <f t="shared" si="55"/>
        <v>46670</v>
      </c>
      <c r="B872" t="str">
        <f t="shared" si="56"/>
        <v/>
      </c>
      <c r="C872" t="str">
        <f t="shared" si="57"/>
        <v/>
      </c>
      <c r="D872" s="12" t="str" cm="1">
        <f t="array" ref="D872">_xlfn.LET(
    _xlpm.d, A872,
    _xlpm.debut, DATE(2026,8,1),
    _xlpm.m, DATEDIF(_xlpm.debut, _xlpm.d, "m"),
    _xlpm.col, 1 + _xlpm.m*3,
    _xlpm.dates, INDEX('Calendrier 2026-2027'!$C$13:$BC$43,,_xlpm.col),
    _xlpm.titres, INDEX('Calendrier 2026-2027'!$D$13:$BD$43,,_xlpm.col),
    _xlpm.r, _xlfn.XLOOKUP(_xlpm.d, _xlpm.dates, _xlpm.titres),
    IF(_xlpm.r=0,"",_xlpm.r)
)</f>
        <v/>
      </c>
      <c r="E872" t="str">
        <f t="shared" si="58"/>
        <v/>
      </c>
      <c r="F872" t="str">
        <f>_xlfn.XLOOKUP('Fiche formation'!$C$8,SitesFormations[Site de formation principal],SitesFormations[Mail pour assiduité],"")</f>
        <v>cfa-ensuplr-upvd@umontpellier.fr</v>
      </c>
      <c r="G872" t="s">
        <v>140</v>
      </c>
      <c r="H872" t="str">
        <f>_xlfn.TEXTJOIN(" ",TRUE,
'Fiche formation'!$C$18,
_xlfn.SWITCH('Fiche formation'!$C$18,"DNO","2A","DE AUDIO","3A",
_xlfn.SWITCH('Fiche formation'!$C$15,"DEUST","2A","DSCG","2A","MASTER","2A","BUT","3A","DCG","3A","LG","3A","LP","3A","INGE","3A",""))
)</f>
        <v>M CHPS 2A</v>
      </c>
    </row>
    <row r="873" spans="1:8" x14ac:dyDescent="0.3">
      <c r="A873" s="1">
        <f t="shared" si="55"/>
        <v>46670</v>
      </c>
      <c r="B873" t="str">
        <f t="shared" si="56"/>
        <v/>
      </c>
      <c r="C873" t="str">
        <f t="shared" si="57"/>
        <v/>
      </c>
      <c r="D873" s="12" t="str" cm="1">
        <f t="array" ref="D873">_xlfn.LET(
    _xlpm.d, A873,
    _xlpm.debut, DATE(2026,8,1),
    _xlpm.m, DATEDIF(_xlpm.debut, _xlpm.d, "m"),
    _xlpm.col, 1 + _xlpm.m*3,
    _xlpm.dates, INDEX('Calendrier 2026-2027'!$C$13:$BC$43,,_xlpm.col),
    _xlpm.titres, INDEX('Calendrier 2026-2027'!$D$13:$BD$43,,_xlpm.col),
    _xlpm.r, _xlfn.XLOOKUP(_xlpm.d, _xlpm.dates, _xlpm.titres),
    IF(_xlpm.r=0,"",_xlpm.r)
)</f>
        <v/>
      </c>
      <c r="E873" t="str">
        <f t="shared" si="58"/>
        <v/>
      </c>
      <c r="F873" t="str">
        <f>_xlfn.XLOOKUP('Fiche formation'!$C$8,SitesFormations[Site de formation principal],SitesFormations[Mail pour assiduité],"")</f>
        <v>cfa-ensuplr-upvd@umontpellier.fr</v>
      </c>
      <c r="G873" t="s">
        <v>140</v>
      </c>
      <c r="H873" t="str">
        <f>_xlfn.TEXTJOIN(" ",TRUE,
'Fiche formation'!$C$18,
_xlfn.SWITCH('Fiche formation'!$C$18,"DNO","2A","DE AUDIO","3A",
_xlfn.SWITCH('Fiche formation'!$C$15,"DEUST","2A","DSCG","2A","MASTER","2A","BUT","3A","DCG","3A","LG","3A","LP","3A","INGE","3A",""))
)</f>
        <v>M CHPS 2A</v>
      </c>
    </row>
    <row r="874" spans="1:8" x14ac:dyDescent="0.3">
      <c r="A874" s="1">
        <f t="shared" si="55"/>
        <v>46671</v>
      </c>
      <c r="B874" t="str">
        <f t="shared" si="56"/>
        <v/>
      </c>
      <c r="C874" t="str">
        <f t="shared" si="57"/>
        <v/>
      </c>
      <c r="D874" s="12" t="str" cm="1">
        <f t="array" ref="D874">_xlfn.LET(
    _xlpm.d, A874,
    _xlpm.debut, DATE(2026,8,1),
    _xlpm.m, DATEDIF(_xlpm.debut, _xlpm.d, "m"),
    _xlpm.col, 1 + _xlpm.m*3,
    _xlpm.dates, INDEX('Calendrier 2026-2027'!$C$13:$BC$43,,_xlpm.col),
    _xlpm.titres, INDEX('Calendrier 2026-2027'!$D$13:$BD$43,,_xlpm.col),
    _xlpm.r, _xlfn.XLOOKUP(_xlpm.d, _xlpm.dates, _xlpm.titres),
    IF(_xlpm.r=0,"",_xlpm.r)
)</f>
        <v/>
      </c>
      <c r="E874" t="str">
        <f t="shared" si="58"/>
        <v/>
      </c>
      <c r="F874" t="str">
        <f>_xlfn.XLOOKUP('Fiche formation'!$C$8,SitesFormations[Site de formation principal],SitesFormations[Mail pour assiduité],"")</f>
        <v>cfa-ensuplr-upvd@umontpellier.fr</v>
      </c>
      <c r="G874" t="s">
        <v>140</v>
      </c>
      <c r="H874" t="str">
        <f>_xlfn.TEXTJOIN(" ",TRUE,
'Fiche formation'!$C$18,
_xlfn.SWITCH('Fiche formation'!$C$18,"DNO","2A","DE AUDIO","3A",
_xlfn.SWITCH('Fiche formation'!$C$15,"DEUST","2A","DSCG","2A","MASTER","2A","BUT","3A","DCG","3A","LG","3A","LP","3A","INGE","3A",""))
)</f>
        <v>M CHPS 2A</v>
      </c>
    </row>
    <row r="875" spans="1:8" x14ac:dyDescent="0.3">
      <c r="A875" s="1">
        <f t="shared" si="55"/>
        <v>46671</v>
      </c>
      <c r="B875" t="str">
        <f t="shared" si="56"/>
        <v/>
      </c>
      <c r="C875" t="str">
        <f t="shared" si="57"/>
        <v/>
      </c>
      <c r="D875" s="12" t="str" cm="1">
        <f t="array" ref="D875">_xlfn.LET(
    _xlpm.d, A875,
    _xlpm.debut, DATE(2026,8,1),
    _xlpm.m, DATEDIF(_xlpm.debut, _xlpm.d, "m"),
    _xlpm.col, 1 + _xlpm.m*3,
    _xlpm.dates, INDEX('Calendrier 2026-2027'!$C$13:$BC$43,,_xlpm.col),
    _xlpm.titres, INDEX('Calendrier 2026-2027'!$D$13:$BD$43,,_xlpm.col),
    _xlpm.r, _xlfn.XLOOKUP(_xlpm.d, _xlpm.dates, _xlpm.titres),
    IF(_xlpm.r=0,"",_xlpm.r)
)</f>
        <v/>
      </c>
      <c r="E875" t="str">
        <f t="shared" si="58"/>
        <v/>
      </c>
      <c r="F875" t="str">
        <f>_xlfn.XLOOKUP('Fiche formation'!$C$8,SitesFormations[Site de formation principal],SitesFormations[Mail pour assiduité],"")</f>
        <v>cfa-ensuplr-upvd@umontpellier.fr</v>
      </c>
      <c r="G875" t="s">
        <v>140</v>
      </c>
      <c r="H875" t="str">
        <f>_xlfn.TEXTJOIN(" ",TRUE,
'Fiche formation'!$C$18,
_xlfn.SWITCH('Fiche formation'!$C$18,"DNO","2A","DE AUDIO","3A",
_xlfn.SWITCH('Fiche formation'!$C$15,"DEUST","2A","DSCG","2A","MASTER","2A","BUT","3A","DCG","3A","LG","3A","LP","3A","INGE","3A",""))
)</f>
        <v>M CHPS 2A</v>
      </c>
    </row>
    <row r="876" spans="1:8" x14ac:dyDescent="0.3">
      <c r="A876" s="1">
        <f t="shared" si="55"/>
        <v>46672</v>
      </c>
      <c r="B876" t="str">
        <f t="shared" si="56"/>
        <v/>
      </c>
      <c r="C876" t="str">
        <f t="shared" si="57"/>
        <v/>
      </c>
      <c r="D876" s="12" t="str" cm="1">
        <f t="array" ref="D876">_xlfn.LET(
    _xlpm.d, A876,
    _xlpm.debut, DATE(2026,8,1),
    _xlpm.m, DATEDIF(_xlpm.debut, _xlpm.d, "m"),
    _xlpm.col, 1 + _xlpm.m*3,
    _xlpm.dates, INDEX('Calendrier 2026-2027'!$C$13:$BC$43,,_xlpm.col),
    _xlpm.titres, INDEX('Calendrier 2026-2027'!$D$13:$BD$43,,_xlpm.col),
    _xlpm.r, _xlfn.XLOOKUP(_xlpm.d, _xlpm.dates, _xlpm.titres),
    IF(_xlpm.r=0,"",_xlpm.r)
)</f>
        <v/>
      </c>
      <c r="E876" t="str">
        <f t="shared" si="58"/>
        <v/>
      </c>
      <c r="F876" t="str">
        <f>_xlfn.XLOOKUP('Fiche formation'!$C$8,SitesFormations[Site de formation principal],SitesFormations[Mail pour assiduité],"")</f>
        <v>cfa-ensuplr-upvd@umontpellier.fr</v>
      </c>
      <c r="G876" t="s">
        <v>140</v>
      </c>
      <c r="H876" t="str">
        <f>_xlfn.TEXTJOIN(" ",TRUE,
'Fiche formation'!$C$18,
_xlfn.SWITCH('Fiche formation'!$C$18,"DNO","2A","DE AUDIO","3A",
_xlfn.SWITCH('Fiche formation'!$C$15,"DEUST","2A","DSCG","2A","MASTER","2A","BUT","3A","DCG","3A","LG","3A","LP","3A","INGE","3A",""))
)</f>
        <v>M CHPS 2A</v>
      </c>
    </row>
    <row r="877" spans="1:8" x14ac:dyDescent="0.3">
      <c r="A877" s="1">
        <f t="shared" si="55"/>
        <v>46672</v>
      </c>
      <c r="B877" t="str">
        <f t="shared" si="56"/>
        <v/>
      </c>
      <c r="C877" t="str">
        <f t="shared" si="57"/>
        <v/>
      </c>
      <c r="D877" s="12" t="str" cm="1">
        <f t="array" ref="D877">_xlfn.LET(
    _xlpm.d, A877,
    _xlpm.debut, DATE(2026,8,1),
    _xlpm.m, DATEDIF(_xlpm.debut, _xlpm.d, "m"),
    _xlpm.col, 1 + _xlpm.m*3,
    _xlpm.dates, INDEX('Calendrier 2026-2027'!$C$13:$BC$43,,_xlpm.col),
    _xlpm.titres, INDEX('Calendrier 2026-2027'!$D$13:$BD$43,,_xlpm.col),
    _xlpm.r, _xlfn.XLOOKUP(_xlpm.d, _xlpm.dates, _xlpm.titres),
    IF(_xlpm.r=0,"",_xlpm.r)
)</f>
        <v/>
      </c>
      <c r="E877" t="str">
        <f t="shared" si="58"/>
        <v/>
      </c>
      <c r="F877" t="str">
        <f>_xlfn.XLOOKUP('Fiche formation'!$C$8,SitesFormations[Site de formation principal],SitesFormations[Mail pour assiduité],"")</f>
        <v>cfa-ensuplr-upvd@umontpellier.fr</v>
      </c>
      <c r="G877" t="s">
        <v>140</v>
      </c>
      <c r="H877" t="str">
        <f>_xlfn.TEXTJOIN(" ",TRUE,
'Fiche formation'!$C$18,
_xlfn.SWITCH('Fiche formation'!$C$18,"DNO","2A","DE AUDIO","3A",
_xlfn.SWITCH('Fiche formation'!$C$15,"DEUST","2A","DSCG","2A","MASTER","2A","BUT","3A","DCG","3A","LG","3A","LP","3A","INGE","3A",""))
)</f>
        <v>M CHPS 2A</v>
      </c>
    </row>
    <row r="878" spans="1:8" x14ac:dyDescent="0.3">
      <c r="A878" s="1">
        <f t="shared" si="55"/>
        <v>46673</v>
      </c>
      <c r="B878" t="str">
        <f t="shared" si="56"/>
        <v/>
      </c>
      <c r="C878" t="str">
        <f t="shared" si="57"/>
        <v/>
      </c>
      <c r="D878" s="12" t="str" cm="1">
        <f t="array" ref="D878">_xlfn.LET(
    _xlpm.d, A878,
    _xlpm.debut, DATE(2026,8,1),
    _xlpm.m, DATEDIF(_xlpm.debut, _xlpm.d, "m"),
    _xlpm.col, 1 + _xlpm.m*3,
    _xlpm.dates, INDEX('Calendrier 2026-2027'!$C$13:$BC$43,,_xlpm.col),
    _xlpm.titres, INDEX('Calendrier 2026-2027'!$D$13:$BD$43,,_xlpm.col),
    _xlpm.r, _xlfn.XLOOKUP(_xlpm.d, _xlpm.dates, _xlpm.titres),
    IF(_xlpm.r=0,"",_xlpm.r)
)</f>
        <v/>
      </c>
      <c r="E878" t="str">
        <f t="shared" si="58"/>
        <v/>
      </c>
      <c r="F878" t="str">
        <f>_xlfn.XLOOKUP('Fiche formation'!$C$8,SitesFormations[Site de formation principal],SitesFormations[Mail pour assiduité],"")</f>
        <v>cfa-ensuplr-upvd@umontpellier.fr</v>
      </c>
      <c r="G878" t="s">
        <v>140</v>
      </c>
      <c r="H878" t="str">
        <f>_xlfn.TEXTJOIN(" ",TRUE,
'Fiche formation'!$C$18,
_xlfn.SWITCH('Fiche formation'!$C$18,"DNO","2A","DE AUDIO","3A",
_xlfn.SWITCH('Fiche formation'!$C$15,"DEUST","2A","DSCG","2A","MASTER","2A","BUT","3A","DCG","3A","LG","3A","LP","3A","INGE","3A",""))
)</f>
        <v>M CHPS 2A</v>
      </c>
    </row>
    <row r="879" spans="1:8" x14ac:dyDescent="0.3">
      <c r="A879" s="1">
        <f t="shared" si="55"/>
        <v>46673</v>
      </c>
      <c r="B879" t="str">
        <f t="shared" si="56"/>
        <v/>
      </c>
      <c r="C879" t="str">
        <f t="shared" si="57"/>
        <v/>
      </c>
      <c r="D879" s="12" t="str" cm="1">
        <f t="array" ref="D879">_xlfn.LET(
    _xlpm.d, A879,
    _xlpm.debut, DATE(2026,8,1),
    _xlpm.m, DATEDIF(_xlpm.debut, _xlpm.d, "m"),
    _xlpm.col, 1 + _xlpm.m*3,
    _xlpm.dates, INDEX('Calendrier 2026-2027'!$C$13:$BC$43,,_xlpm.col),
    _xlpm.titres, INDEX('Calendrier 2026-2027'!$D$13:$BD$43,,_xlpm.col),
    _xlpm.r, _xlfn.XLOOKUP(_xlpm.d, _xlpm.dates, _xlpm.titres),
    IF(_xlpm.r=0,"",_xlpm.r)
)</f>
        <v/>
      </c>
      <c r="E879" t="str">
        <f t="shared" si="58"/>
        <v/>
      </c>
      <c r="F879" t="str">
        <f>_xlfn.XLOOKUP('Fiche formation'!$C$8,SitesFormations[Site de formation principal],SitesFormations[Mail pour assiduité],"")</f>
        <v>cfa-ensuplr-upvd@umontpellier.fr</v>
      </c>
      <c r="G879" t="s">
        <v>140</v>
      </c>
      <c r="H879" t="str">
        <f>_xlfn.TEXTJOIN(" ",TRUE,
'Fiche formation'!$C$18,
_xlfn.SWITCH('Fiche formation'!$C$18,"DNO","2A","DE AUDIO","3A",
_xlfn.SWITCH('Fiche formation'!$C$15,"DEUST","2A","DSCG","2A","MASTER","2A","BUT","3A","DCG","3A","LG","3A","LP","3A","INGE","3A",""))
)</f>
        <v>M CHPS 2A</v>
      </c>
    </row>
    <row r="880" spans="1:8" x14ac:dyDescent="0.3">
      <c r="A880" s="1">
        <f t="shared" si="55"/>
        <v>46674</v>
      </c>
      <c r="B880" t="str">
        <f t="shared" si="56"/>
        <v/>
      </c>
      <c r="C880" t="str">
        <f t="shared" si="57"/>
        <v/>
      </c>
      <c r="D880" s="12" t="str" cm="1">
        <f t="array" ref="D880">_xlfn.LET(
    _xlpm.d, A880,
    _xlpm.debut, DATE(2026,8,1),
    _xlpm.m, DATEDIF(_xlpm.debut, _xlpm.d, "m"),
    _xlpm.col, 1 + _xlpm.m*3,
    _xlpm.dates, INDEX('Calendrier 2026-2027'!$C$13:$BC$43,,_xlpm.col),
    _xlpm.titres, INDEX('Calendrier 2026-2027'!$D$13:$BD$43,,_xlpm.col),
    _xlpm.r, _xlfn.XLOOKUP(_xlpm.d, _xlpm.dates, _xlpm.titres),
    IF(_xlpm.r=0,"",_xlpm.r)
)</f>
        <v/>
      </c>
      <c r="E880" t="str">
        <f t="shared" si="58"/>
        <v/>
      </c>
      <c r="F880" t="str">
        <f>_xlfn.XLOOKUP('Fiche formation'!$C$8,SitesFormations[Site de formation principal],SitesFormations[Mail pour assiduité],"")</f>
        <v>cfa-ensuplr-upvd@umontpellier.fr</v>
      </c>
      <c r="G880" t="s">
        <v>140</v>
      </c>
      <c r="H880" t="str">
        <f>_xlfn.TEXTJOIN(" ",TRUE,
'Fiche formation'!$C$18,
_xlfn.SWITCH('Fiche formation'!$C$18,"DNO","2A","DE AUDIO","3A",
_xlfn.SWITCH('Fiche formation'!$C$15,"DEUST","2A","DSCG","2A","MASTER","2A","BUT","3A","DCG","3A","LG","3A","LP","3A","INGE","3A",""))
)</f>
        <v>M CHPS 2A</v>
      </c>
    </row>
    <row r="881" spans="1:8" x14ac:dyDescent="0.3">
      <c r="A881" s="1">
        <f t="shared" si="55"/>
        <v>46674</v>
      </c>
      <c r="B881" t="str">
        <f t="shared" si="56"/>
        <v/>
      </c>
      <c r="C881" t="str">
        <f t="shared" si="57"/>
        <v/>
      </c>
      <c r="D881" s="12" t="str" cm="1">
        <f t="array" ref="D881">_xlfn.LET(
    _xlpm.d, A881,
    _xlpm.debut, DATE(2026,8,1),
    _xlpm.m, DATEDIF(_xlpm.debut, _xlpm.d, "m"),
    _xlpm.col, 1 + _xlpm.m*3,
    _xlpm.dates, INDEX('Calendrier 2026-2027'!$C$13:$BC$43,,_xlpm.col),
    _xlpm.titres, INDEX('Calendrier 2026-2027'!$D$13:$BD$43,,_xlpm.col),
    _xlpm.r, _xlfn.XLOOKUP(_xlpm.d, _xlpm.dates, _xlpm.titres),
    IF(_xlpm.r=0,"",_xlpm.r)
)</f>
        <v/>
      </c>
      <c r="E881" t="str">
        <f t="shared" si="58"/>
        <v/>
      </c>
      <c r="F881" t="str">
        <f>_xlfn.XLOOKUP('Fiche formation'!$C$8,SitesFormations[Site de formation principal],SitesFormations[Mail pour assiduité],"")</f>
        <v>cfa-ensuplr-upvd@umontpellier.fr</v>
      </c>
      <c r="G881" t="s">
        <v>140</v>
      </c>
      <c r="H881" t="str">
        <f>_xlfn.TEXTJOIN(" ",TRUE,
'Fiche formation'!$C$18,
_xlfn.SWITCH('Fiche formation'!$C$18,"DNO","2A","DE AUDIO","3A",
_xlfn.SWITCH('Fiche formation'!$C$15,"DEUST","2A","DSCG","2A","MASTER","2A","BUT","3A","DCG","3A","LG","3A","LP","3A","INGE","3A",""))
)</f>
        <v>M CHPS 2A</v>
      </c>
    </row>
    <row r="882" spans="1:8" x14ac:dyDescent="0.3">
      <c r="A882" s="1">
        <f t="shared" si="55"/>
        <v>46675</v>
      </c>
      <c r="B882" t="str">
        <f t="shared" si="56"/>
        <v/>
      </c>
      <c r="C882" t="str">
        <f t="shared" si="57"/>
        <v/>
      </c>
      <c r="D882" s="12" t="str" cm="1">
        <f t="array" ref="D882">_xlfn.LET(
    _xlpm.d, A882,
    _xlpm.debut, DATE(2026,8,1),
    _xlpm.m, DATEDIF(_xlpm.debut, _xlpm.d, "m"),
    _xlpm.col, 1 + _xlpm.m*3,
    _xlpm.dates, INDEX('Calendrier 2026-2027'!$C$13:$BC$43,,_xlpm.col),
    _xlpm.titres, INDEX('Calendrier 2026-2027'!$D$13:$BD$43,,_xlpm.col),
    _xlpm.r, _xlfn.XLOOKUP(_xlpm.d, _xlpm.dates, _xlpm.titres),
    IF(_xlpm.r=0,"",_xlpm.r)
)</f>
        <v/>
      </c>
      <c r="E882" t="str">
        <f t="shared" si="58"/>
        <v/>
      </c>
      <c r="F882" t="str">
        <f>_xlfn.XLOOKUP('Fiche formation'!$C$8,SitesFormations[Site de formation principal],SitesFormations[Mail pour assiduité],"")</f>
        <v>cfa-ensuplr-upvd@umontpellier.fr</v>
      </c>
      <c r="G882" t="s">
        <v>140</v>
      </c>
      <c r="H882" t="str">
        <f>_xlfn.TEXTJOIN(" ",TRUE,
'Fiche formation'!$C$18,
_xlfn.SWITCH('Fiche formation'!$C$18,"DNO","2A","DE AUDIO","3A",
_xlfn.SWITCH('Fiche formation'!$C$15,"DEUST","2A","DSCG","2A","MASTER","2A","BUT","3A","DCG","3A","LG","3A","LP","3A","INGE","3A",""))
)</f>
        <v>M CHPS 2A</v>
      </c>
    </row>
    <row r="883" spans="1:8" x14ac:dyDescent="0.3">
      <c r="A883" s="1">
        <f t="shared" si="55"/>
        <v>46675</v>
      </c>
      <c r="B883" t="str">
        <f t="shared" si="56"/>
        <v/>
      </c>
      <c r="C883" t="str">
        <f t="shared" si="57"/>
        <v/>
      </c>
      <c r="D883" s="12" t="str" cm="1">
        <f t="array" ref="D883">_xlfn.LET(
    _xlpm.d, A883,
    _xlpm.debut, DATE(2026,8,1),
    _xlpm.m, DATEDIF(_xlpm.debut, _xlpm.d, "m"),
    _xlpm.col, 1 + _xlpm.m*3,
    _xlpm.dates, INDEX('Calendrier 2026-2027'!$C$13:$BC$43,,_xlpm.col),
    _xlpm.titres, INDEX('Calendrier 2026-2027'!$D$13:$BD$43,,_xlpm.col),
    _xlpm.r, _xlfn.XLOOKUP(_xlpm.d, _xlpm.dates, _xlpm.titres),
    IF(_xlpm.r=0,"",_xlpm.r)
)</f>
        <v/>
      </c>
      <c r="E883" t="str">
        <f t="shared" si="58"/>
        <v/>
      </c>
      <c r="F883" t="str">
        <f>_xlfn.XLOOKUP('Fiche formation'!$C$8,SitesFormations[Site de formation principal],SitesFormations[Mail pour assiduité],"")</f>
        <v>cfa-ensuplr-upvd@umontpellier.fr</v>
      </c>
      <c r="G883" t="s">
        <v>140</v>
      </c>
      <c r="H883" t="str">
        <f>_xlfn.TEXTJOIN(" ",TRUE,
'Fiche formation'!$C$18,
_xlfn.SWITCH('Fiche formation'!$C$18,"DNO","2A","DE AUDIO","3A",
_xlfn.SWITCH('Fiche formation'!$C$15,"DEUST","2A","DSCG","2A","MASTER","2A","BUT","3A","DCG","3A","LG","3A","LP","3A","INGE","3A",""))
)</f>
        <v>M CHPS 2A</v>
      </c>
    </row>
    <row r="884" spans="1:8" x14ac:dyDescent="0.3">
      <c r="A884" s="1">
        <f t="shared" si="55"/>
        <v>46676</v>
      </c>
      <c r="B884" t="str">
        <f t="shared" si="56"/>
        <v/>
      </c>
      <c r="C884" t="str">
        <f t="shared" si="57"/>
        <v/>
      </c>
      <c r="D884" s="12" t="str" cm="1">
        <f t="array" ref="D884">_xlfn.LET(
    _xlpm.d, A884,
    _xlpm.debut, DATE(2026,8,1),
    _xlpm.m, DATEDIF(_xlpm.debut, _xlpm.d, "m"),
    _xlpm.col, 1 + _xlpm.m*3,
    _xlpm.dates, INDEX('Calendrier 2026-2027'!$C$13:$BC$43,,_xlpm.col),
    _xlpm.titres, INDEX('Calendrier 2026-2027'!$D$13:$BD$43,,_xlpm.col),
    _xlpm.r, _xlfn.XLOOKUP(_xlpm.d, _xlpm.dates, _xlpm.titres),
    IF(_xlpm.r=0,"",_xlpm.r)
)</f>
        <v/>
      </c>
      <c r="E884" t="str">
        <f t="shared" si="58"/>
        <v/>
      </c>
      <c r="F884" t="str">
        <f>_xlfn.XLOOKUP('Fiche formation'!$C$8,SitesFormations[Site de formation principal],SitesFormations[Mail pour assiduité],"")</f>
        <v>cfa-ensuplr-upvd@umontpellier.fr</v>
      </c>
      <c r="G884" t="s">
        <v>140</v>
      </c>
      <c r="H884" t="str">
        <f>_xlfn.TEXTJOIN(" ",TRUE,
'Fiche formation'!$C$18,
_xlfn.SWITCH('Fiche formation'!$C$18,"DNO","2A","DE AUDIO","3A",
_xlfn.SWITCH('Fiche formation'!$C$15,"DEUST","2A","DSCG","2A","MASTER","2A","BUT","3A","DCG","3A","LG","3A","LP","3A","INGE","3A",""))
)</f>
        <v>M CHPS 2A</v>
      </c>
    </row>
    <row r="885" spans="1:8" x14ac:dyDescent="0.3">
      <c r="A885" s="1">
        <f t="shared" si="55"/>
        <v>46676</v>
      </c>
      <c r="B885" t="str">
        <f t="shared" si="56"/>
        <v/>
      </c>
      <c r="C885" t="str">
        <f t="shared" si="57"/>
        <v/>
      </c>
      <c r="D885" s="12" t="str" cm="1">
        <f t="array" ref="D885">_xlfn.LET(
    _xlpm.d, A885,
    _xlpm.debut, DATE(2026,8,1),
    _xlpm.m, DATEDIF(_xlpm.debut, _xlpm.d, "m"),
    _xlpm.col, 1 + _xlpm.m*3,
    _xlpm.dates, INDEX('Calendrier 2026-2027'!$C$13:$BC$43,,_xlpm.col),
    _xlpm.titres, INDEX('Calendrier 2026-2027'!$D$13:$BD$43,,_xlpm.col),
    _xlpm.r, _xlfn.XLOOKUP(_xlpm.d, _xlpm.dates, _xlpm.titres),
    IF(_xlpm.r=0,"",_xlpm.r)
)</f>
        <v/>
      </c>
      <c r="E885" t="str">
        <f t="shared" si="58"/>
        <v/>
      </c>
      <c r="F885" t="str">
        <f>_xlfn.XLOOKUP('Fiche formation'!$C$8,SitesFormations[Site de formation principal],SitesFormations[Mail pour assiduité],"")</f>
        <v>cfa-ensuplr-upvd@umontpellier.fr</v>
      </c>
      <c r="G885" t="s">
        <v>140</v>
      </c>
      <c r="H885" t="str">
        <f>_xlfn.TEXTJOIN(" ",TRUE,
'Fiche formation'!$C$18,
_xlfn.SWITCH('Fiche formation'!$C$18,"DNO","2A","DE AUDIO","3A",
_xlfn.SWITCH('Fiche formation'!$C$15,"DEUST","2A","DSCG","2A","MASTER","2A","BUT","3A","DCG","3A","LG","3A","LP","3A","INGE","3A",""))
)</f>
        <v>M CHPS 2A</v>
      </c>
    </row>
    <row r="886" spans="1:8" x14ac:dyDescent="0.3">
      <c r="A886" s="1">
        <f t="shared" si="55"/>
        <v>46677</v>
      </c>
      <c r="B886" t="str">
        <f t="shared" si="56"/>
        <v/>
      </c>
      <c r="C886" t="str">
        <f t="shared" si="57"/>
        <v/>
      </c>
      <c r="D886" s="12" t="str" cm="1">
        <f t="array" ref="D886">_xlfn.LET(
    _xlpm.d, A886,
    _xlpm.debut, DATE(2026,8,1),
    _xlpm.m, DATEDIF(_xlpm.debut, _xlpm.d, "m"),
    _xlpm.col, 1 + _xlpm.m*3,
    _xlpm.dates, INDEX('Calendrier 2026-2027'!$C$13:$BC$43,,_xlpm.col),
    _xlpm.titres, INDEX('Calendrier 2026-2027'!$D$13:$BD$43,,_xlpm.col),
    _xlpm.r, _xlfn.XLOOKUP(_xlpm.d, _xlpm.dates, _xlpm.titres),
    IF(_xlpm.r=0,"",_xlpm.r)
)</f>
        <v/>
      </c>
      <c r="E886" t="str">
        <f t="shared" si="58"/>
        <v/>
      </c>
      <c r="F886" t="str">
        <f>_xlfn.XLOOKUP('Fiche formation'!$C$8,SitesFormations[Site de formation principal],SitesFormations[Mail pour assiduité],"")</f>
        <v>cfa-ensuplr-upvd@umontpellier.fr</v>
      </c>
      <c r="G886" t="s">
        <v>140</v>
      </c>
      <c r="H886" t="str">
        <f>_xlfn.TEXTJOIN(" ",TRUE,
'Fiche formation'!$C$18,
_xlfn.SWITCH('Fiche formation'!$C$18,"DNO","2A","DE AUDIO","3A",
_xlfn.SWITCH('Fiche formation'!$C$15,"DEUST","2A","DSCG","2A","MASTER","2A","BUT","3A","DCG","3A","LG","3A","LP","3A","INGE","3A",""))
)</f>
        <v>M CHPS 2A</v>
      </c>
    </row>
    <row r="887" spans="1:8" x14ac:dyDescent="0.3">
      <c r="A887" s="1">
        <f t="shared" si="55"/>
        <v>46677</v>
      </c>
      <c r="B887" t="str">
        <f t="shared" si="56"/>
        <v/>
      </c>
      <c r="C887" t="str">
        <f t="shared" si="57"/>
        <v/>
      </c>
      <c r="D887" s="12" t="str" cm="1">
        <f t="array" ref="D887">_xlfn.LET(
    _xlpm.d, A887,
    _xlpm.debut, DATE(2026,8,1),
    _xlpm.m, DATEDIF(_xlpm.debut, _xlpm.d, "m"),
    _xlpm.col, 1 + _xlpm.m*3,
    _xlpm.dates, INDEX('Calendrier 2026-2027'!$C$13:$BC$43,,_xlpm.col),
    _xlpm.titres, INDEX('Calendrier 2026-2027'!$D$13:$BD$43,,_xlpm.col),
    _xlpm.r, _xlfn.XLOOKUP(_xlpm.d, _xlpm.dates, _xlpm.titres),
    IF(_xlpm.r=0,"",_xlpm.r)
)</f>
        <v/>
      </c>
      <c r="E887" t="str">
        <f t="shared" si="58"/>
        <v/>
      </c>
      <c r="F887" t="str">
        <f>_xlfn.XLOOKUP('Fiche formation'!$C$8,SitesFormations[Site de formation principal],SitesFormations[Mail pour assiduité],"")</f>
        <v>cfa-ensuplr-upvd@umontpellier.fr</v>
      </c>
      <c r="G887" t="s">
        <v>140</v>
      </c>
      <c r="H887" t="str">
        <f>_xlfn.TEXTJOIN(" ",TRUE,
'Fiche formation'!$C$18,
_xlfn.SWITCH('Fiche formation'!$C$18,"DNO","2A","DE AUDIO","3A",
_xlfn.SWITCH('Fiche formation'!$C$15,"DEUST","2A","DSCG","2A","MASTER","2A","BUT","3A","DCG","3A","LG","3A","LP","3A","INGE","3A",""))
)</f>
        <v>M CHPS 2A</v>
      </c>
    </row>
    <row r="888" spans="1:8" x14ac:dyDescent="0.3">
      <c r="A888" s="1">
        <f t="shared" si="55"/>
        <v>46678</v>
      </c>
      <c r="B888" t="str">
        <f t="shared" si="56"/>
        <v/>
      </c>
      <c r="C888" t="str">
        <f t="shared" si="57"/>
        <v/>
      </c>
      <c r="D888" s="12" t="str" cm="1">
        <f t="array" ref="D888">_xlfn.LET(
    _xlpm.d, A888,
    _xlpm.debut, DATE(2026,8,1),
    _xlpm.m, DATEDIF(_xlpm.debut, _xlpm.d, "m"),
    _xlpm.col, 1 + _xlpm.m*3,
    _xlpm.dates, INDEX('Calendrier 2026-2027'!$C$13:$BC$43,,_xlpm.col),
    _xlpm.titres, INDEX('Calendrier 2026-2027'!$D$13:$BD$43,,_xlpm.col),
    _xlpm.r, _xlfn.XLOOKUP(_xlpm.d, _xlpm.dates, _xlpm.titres),
    IF(_xlpm.r=0,"",_xlpm.r)
)</f>
        <v/>
      </c>
      <c r="E888" t="str">
        <f t="shared" si="58"/>
        <v/>
      </c>
      <c r="F888" t="str">
        <f>_xlfn.XLOOKUP('Fiche formation'!$C$8,SitesFormations[Site de formation principal],SitesFormations[Mail pour assiduité],"")</f>
        <v>cfa-ensuplr-upvd@umontpellier.fr</v>
      </c>
      <c r="G888" t="s">
        <v>140</v>
      </c>
      <c r="H888" t="str">
        <f>_xlfn.TEXTJOIN(" ",TRUE,
'Fiche formation'!$C$18,
_xlfn.SWITCH('Fiche formation'!$C$18,"DNO","2A","DE AUDIO","3A",
_xlfn.SWITCH('Fiche formation'!$C$15,"DEUST","2A","DSCG","2A","MASTER","2A","BUT","3A","DCG","3A","LG","3A","LP","3A","INGE","3A",""))
)</f>
        <v>M CHPS 2A</v>
      </c>
    </row>
    <row r="889" spans="1:8" x14ac:dyDescent="0.3">
      <c r="A889" s="1">
        <f t="shared" si="55"/>
        <v>46678</v>
      </c>
      <c r="B889" t="str">
        <f t="shared" si="56"/>
        <v/>
      </c>
      <c r="C889" t="str">
        <f t="shared" si="57"/>
        <v/>
      </c>
      <c r="D889" s="12" t="str" cm="1">
        <f t="array" ref="D889">_xlfn.LET(
    _xlpm.d, A889,
    _xlpm.debut, DATE(2026,8,1),
    _xlpm.m, DATEDIF(_xlpm.debut, _xlpm.d, "m"),
    _xlpm.col, 1 + _xlpm.m*3,
    _xlpm.dates, INDEX('Calendrier 2026-2027'!$C$13:$BC$43,,_xlpm.col),
    _xlpm.titres, INDEX('Calendrier 2026-2027'!$D$13:$BD$43,,_xlpm.col),
    _xlpm.r, _xlfn.XLOOKUP(_xlpm.d, _xlpm.dates, _xlpm.titres),
    IF(_xlpm.r=0,"",_xlpm.r)
)</f>
        <v/>
      </c>
      <c r="E889" t="str">
        <f t="shared" si="58"/>
        <v/>
      </c>
      <c r="F889" t="str">
        <f>_xlfn.XLOOKUP('Fiche formation'!$C$8,SitesFormations[Site de formation principal],SitesFormations[Mail pour assiduité],"")</f>
        <v>cfa-ensuplr-upvd@umontpellier.fr</v>
      </c>
      <c r="G889" t="s">
        <v>140</v>
      </c>
      <c r="H889" t="str">
        <f>_xlfn.TEXTJOIN(" ",TRUE,
'Fiche formation'!$C$18,
_xlfn.SWITCH('Fiche formation'!$C$18,"DNO","2A","DE AUDIO","3A",
_xlfn.SWITCH('Fiche formation'!$C$15,"DEUST","2A","DSCG","2A","MASTER","2A","BUT","3A","DCG","3A","LG","3A","LP","3A","INGE","3A",""))
)</f>
        <v>M CHPS 2A</v>
      </c>
    </row>
    <row r="890" spans="1:8" x14ac:dyDescent="0.3">
      <c r="A890" s="1">
        <f t="shared" si="55"/>
        <v>46679</v>
      </c>
      <c r="B890" t="str">
        <f t="shared" si="56"/>
        <v/>
      </c>
      <c r="C890" t="str">
        <f t="shared" si="57"/>
        <v/>
      </c>
      <c r="D890" s="12" t="str" cm="1">
        <f t="array" ref="D890">_xlfn.LET(
    _xlpm.d, A890,
    _xlpm.debut, DATE(2026,8,1),
    _xlpm.m, DATEDIF(_xlpm.debut, _xlpm.d, "m"),
    _xlpm.col, 1 + _xlpm.m*3,
    _xlpm.dates, INDEX('Calendrier 2026-2027'!$C$13:$BC$43,,_xlpm.col),
    _xlpm.titres, INDEX('Calendrier 2026-2027'!$D$13:$BD$43,,_xlpm.col),
    _xlpm.r, _xlfn.XLOOKUP(_xlpm.d, _xlpm.dates, _xlpm.titres),
    IF(_xlpm.r=0,"",_xlpm.r)
)</f>
        <v/>
      </c>
      <c r="E890" t="str">
        <f t="shared" si="58"/>
        <v/>
      </c>
      <c r="F890" t="str">
        <f>_xlfn.XLOOKUP('Fiche formation'!$C$8,SitesFormations[Site de formation principal],SitesFormations[Mail pour assiduité],"")</f>
        <v>cfa-ensuplr-upvd@umontpellier.fr</v>
      </c>
      <c r="G890" t="s">
        <v>140</v>
      </c>
      <c r="H890" t="str">
        <f>_xlfn.TEXTJOIN(" ",TRUE,
'Fiche formation'!$C$18,
_xlfn.SWITCH('Fiche formation'!$C$18,"DNO","2A","DE AUDIO","3A",
_xlfn.SWITCH('Fiche formation'!$C$15,"DEUST","2A","DSCG","2A","MASTER","2A","BUT","3A","DCG","3A","LG","3A","LP","3A","INGE","3A",""))
)</f>
        <v>M CHPS 2A</v>
      </c>
    </row>
    <row r="891" spans="1:8" x14ac:dyDescent="0.3">
      <c r="A891" s="1">
        <f t="shared" si="55"/>
        <v>46679</v>
      </c>
      <c r="B891" t="str">
        <f t="shared" si="56"/>
        <v/>
      </c>
      <c r="C891" t="str">
        <f t="shared" si="57"/>
        <v/>
      </c>
      <c r="D891" s="12" t="str" cm="1">
        <f t="array" ref="D891">_xlfn.LET(
    _xlpm.d, A891,
    _xlpm.debut, DATE(2026,8,1),
    _xlpm.m, DATEDIF(_xlpm.debut, _xlpm.d, "m"),
    _xlpm.col, 1 + _xlpm.m*3,
    _xlpm.dates, INDEX('Calendrier 2026-2027'!$C$13:$BC$43,,_xlpm.col),
    _xlpm.titres, INDEX('Calendrier 2026-2027'!$D$13:$BD$43,,_xlpm.col),
    _xlpm.r, _xlfn.XLOOKUP(_xlpm.d, _xlpm.dates, _xlpm.titres),
    IF(_xlpm.r=0,"",_xlpm.r)
)</f>
        <v/>
      </c>
      <c r="E891" t="str">
        <f t="shared" si="58"/>
        <v/>
      </c>
      <c r="F891" t="str">
        <f>_xlfn.XLOOKUP('Fiche formation'!$C$8,SitesFormations[Site de formation principal],SitesFormations[Mail pour assiduité],"")</f>
        <v>cfa-ensuplr-upvd@umontpellier.fr</v>
      </c>
      <c r="G891" t="s">
        <v>140</v>
      </c>
      <c r="H891" t="str">
        <f>_xlfn.TEXTJOIN(" ",TRUE,
'Fiche formation'!$C$18,
_xlfn.SWITCH('Fiche formation'!$C$18,"DNO","2A","DE AUDIO","3A",
_xlfn.SWITCH('Fiche formation'!$C$15,"DEUST","2A","DSCG","2A","MASTER","2A","BUT","3A","DCG","3A","LG","3A","LP","3A","INGE","3A",""))
)</f>
        <v>M CHPS 2A</v>
      </c>
    </row>
    <row r="892" spans="1:8" x14ac:dyDescent="0.3">
      <c r="A892" s="1">
        <f t="shared" si="55"/>
        <v>46680</v>
      </c>
      <c r="B892" t="str">
        <f t="shared" si="56"/>
        <v/>
      </c>
      <c r="C892" t="str">
        <f t="shared" si="57"/>
        <v/>
      </c>
      <c r="D892" s="12" t="str" cm="1">
        <f t="array" ref="D892">_xlfn.LET(
    _xlpm.d, A892,
    _xlpm.debut, DATE(2026,8,1),
    _xlpm.m, DATEDIF(_xlpm.debut, _xlpm.d, "m"),
    _xlpm.col, 1 + _xlpm.m*3,
    _xlpm.dates, INDEX('Calendrier 2026-2027'!$C$13:$BC$43,,_xlpm.col),
    _xlpm.titres, INDEX('Calendrier 2026-2027'!$D$13:$BD$43,,_xlpm.col),
    _xlpm.r, _xlfn.XLOOKUP(_xlpm.d, _xlpm.dates, _xlpm.titres),
    IF(_xlpm.r=0,"",_xlpm.r)
)</f>
        <v/>
      </c>
      <c r="E892" t="str">
        <f t="shared" si="58"/>
        <v/>
      </c>
      <c r="F892" t="str">
        <f>_xlfn.XLOOKUP('Fiche formation'!$C$8,SitesFormations[Site de formation principal],SitesFormations[Mail pour assiduité],"")</f>
        <v>cfa-ensuplr-upvd@umontpellier.fr</v>
      </c>
      <c r="G892" t="s">
        <v>140</v>
      </c>
      <c r="H892" t="str">
        <f>_xlfn.TEXTJOIN(" ",TRUE,
'Fiche formation'!$C$18,
_xlfn.SWITCH('Fiche formation'!$C$18,"DNO","2A","DE AUDIO","3A",
_xlfn.SWITCH('Fiche formation'!$C$15,"DEUST","2A","DSCG","2A","MASTER","2A","BUT","3A","DCG","3A","LG","3A","LP","3A","INGE","3A",""))
)</f>
        <v>M CHPS 2A</v>
      </c>
    </row>
    <row r="893" spans="1:8" x14ac:dyDescent="0.3">
      <c r="A893" s="1">
        <f t="shared" si="55"/>
        <v>46680</v>
      </c>
      <c r="B893" t="str">
        <f t="shared" si="56"/>
        <v/>
      </c>
      <c r="C893" t="str">
        <f t="shared" si="57"/>
        <v/>
      </c>
      <c r="D893" s="12" t="str" cm="1">
        <f t="array" ref="D893">_xlfn.LET(
    _xlpm.d, A893,
    _xlpm.debut, DATE(2026,8,1),
    _xlpm.m, DATEDIF(_xlpm.debut, _xlpm.d, "m"),
    _xlpm.col, 1 + _xlpm.m*3,
    _xlpm.dates, INDEX('Calendrier 2026-2027'!$C$13:$BC$43,,_xlpm.col),
    _xlpm.titres, INDEX('Calendrier 2026-2027'!$D$13:$BD$43,,_xlpm.col),
    _xlpm.r, _xlfn.XLOOKUP(_xlpm.d, _xlpm.dates, _xlpm.titres),
    IF(_xlpm.r=0,"",_xlpm.r)
)</f>
        <v/>
      </c>
      <c r="E893" t="str">
        <f t="shared" si="58"/>
        <v/>
      </c>
      <c r="F893" t="str">
        <f>_xlfn.XLOOKUP('Fiche formation'!$C$8,SitesFormations[Site de formation principal],SitesFormations[Mail pour assiduité],"")</f>
        <v>cfa-ensuplr-upvd@umontpellier.fr</v>
      </c>
      <c r="G893" t="s">
        <v>140</v>
      </c>
      <c r="H893" t="str">
        <f>_xlfn.TEXTJOIN(" ",TRUE,
'Fiche formation'!$C$18,
_xlfn.SWITCH('Fiche formation'!$C$18,"DNO","2A","DE AUDIO","3A",
_xlfn.SWITCH('Fiche formation'!$C$15,"DEUST","2A","DSCG","2A","MASTER","2A","BUT","3A","DCG","3A","LG","3A","LP","3A","INGE","3A",""))
)</f>
        <v>M CHPS 2A</v>
      </c>
    </row>
    <row r="894" spans="1:8" x14ac:dyDescent="0.3">
      <c r="A894" s="1">
        <f t="shared" si="55"/>
        <v>46681</v>
      </c>
      <c r="B894" t="str">
        <f t="shared" si="56"/>
        <v/>
      </c>
      <c r="C894" t="str">
        <f t="shared" si="57"/>
        <v/>
      </c>
      <c r="D894" s="12" t="str" cm="1">
        <f t="array" ref="D894">_xlfn.LET(
    _xlpm.d, A894,
    _xlpm.debut, DATE(2026,8,1),
    _xlpm.m, DATEDIF(_xlpm.debut, _xlpm.d, "m"),
    _xlpm.col, 1 + _xlpm.m*3,
    _xlpm.dates, INDEX('Calendrier 2026-2027'!$C$13:$BC$43,,_xlpm.col),
    _xlpm.titres, INDEX('Calendrier 2026-2027'!$D$13:$BD$43,,_xlpm.col),
    _xlpm.r, _xlfn.XLOOKUP(_xlpm.d, _xlpm.dates, _xlpm.titres),
    IF(_xlpm.r=0,"",_xlpm.r)
)</f>
        <v/>
      </c>
      <c r="E894" t="str">
        <f t="shared" si="58"/>
        <v/>
      </c>
      <c r="F894" t="str">
        <f>_xlfn.XLOOKUP('Fiche formation'!$C$8,SitesFormations[Site de formation principal],SitesFormations[Mail pour assiduité],"")</f>
        <v>cfa-ensuplr-upvd@umontpellier.fr</v>
      </c>
      <c r="G894" t="s">
        <v>140</v>
      </c>
      <c r="H894" t="str">
        <f>_xlfn.TEXTJOIN(" ",TRUE,
'Fiche formation'!$C$18,
_xlfn.SWITCH('Fiche formation'!$C$18,"DNO","2A","DE AUDIO","3A",
_xlfn.SWITCH('Fiche formation'!$C$15,"DEUST","2A","DSCG","2A","MASTER","2A","BUT","3A","DCG","3A","LG","3A","LP","3A","INGE","3A",""))
)</f>
        <v>M CHPS 2A</v>
      </c>
    </row>
    <row r="895" spans="1:8" x14ac:dyDescent="0.3">
      <c r="A895" s="1">
        <f t="shared" si="55"/>
        <v>46681</v>
      </c>
      <c r="B895" t="str">
        <f t="shared" si="56"/>
        <v/>
      </c>
      <c r="C895" t="str">
        <f t="shared" si="57"/>
        <v/>
      </c>
      <c r="D895" s="12" t="str" cm="1">
        <f t="array" ref="D895">_xlfn.LET(
    _xlpm.d, A895,
    _xlpm.debut, DATE(2026,8,1),
    _xlpm.m, DATEDIF(_xlpm.debut, _xlpm.d, "m"),
    _xlpm.col, 1 + _xlpm.m*3,
    _xlpm.dates, INDEX('Calendrier 2026-2027'!$C$13:$BC$43,,_xlpm.col),
    _xlpm.titres, INDEX('Calendrier 2026-2027'!$D$13:$BD$43,,_xlpm.col),
    _xlpm.r, _xlfn.XLOOKUP(_xlpm.d, _xlpm.dates, _xlpm.titres),
    IF(_xlpm.r=0,"",_xlpm.r)
)</f>
        <v/>
      </c>
      <c r="E895" t="str">
        <f t="shared" si="58"/>
        <v/>
      </c>
      <c r="F895" t="str">
        <f>_xlfn.XLOOKUP('Fiche formation'!$C$8,SitesFormations[Site de formation principal],SitesFormations[Mail pour assiduité],"")</f>
        <v>cfa-ensuplr-upvd@umontpellier.fr</v>
      </c>
      <c r="G895" t="s">
        <v>140</v>
      </c>
      <c r="H895" t="str">
        <f>_xlfn.TEXTJOIN(" ",TRUE,
'Fiche formation'!$C$18,
_xlfn.SWITCH('Fiche formation'!$C$18,"DNO","2A","DE AUDIO","3A",
_xlfn.SWITCH('Fiche formation'!$C$15,"DEUST","2A","DSCG","2A","MASTER","2A","BUT","3A","DCG","3A","LG","3A","LP","3A","INGE","3A",""))
)</f>
        <v>M CHPS 2A</v>
      </c>
    </row>
    <row r="896" spans="1:8" x14ac:dyDescent="0.3">
      <c r="A896" s="1">
        <f t="shared" si="55"/>
        <v>46682</v>
      </c>
      <c r="B896" t="str">
        <f t="shared" si="56"/>
        <v/>
      </c>
      <c r="C896" t="str">
        <f t="shared" si="57"/>
        <v/>
      </c>
      <c r="D896" s="12" t="str" cm="1">
        <f t="array" ref="D896">_xlfn.LET(
    _xlpm.d, A896,
    _xlpm.debut, DATE(2026,8,1),
    _xlpm.m, DATEDIF(_xlpm.debut, _xlpm.d, "m"),
    _xlpm.col, 1 + _xlpm.m*3,
    _xlpm.dates, INDEX('Calendrier 2026-2027'!$C$13:$BC$43,,_xlpm.col),
    _xlpm.titres, INDEX('Calendrier 2026-2027'!$D$13:$BD$43,,_xlpm.col),
    _xlpm.r, _xlfn.XLOOKUP(_xlpm.d, _xlpm.dates, _xlpm.titres),
    IF(_xlpm.r=0,"",_xlpm.r)
)</f>
        <v/>
      </c>
      <c r="E896" t="str">
        <f t="shared" si="58"/>
        <v/>
      </c>
      <c r="F896" t="str">
        <f>_xlfn.XLOOKUP('Fiche formation'!$C$8,SitesFormations[Site de formation principal],SitesFormations[Mail pour assiduité],"")</f>
        <v>cfa-ensuplr-upvd@umontpellier.fr</v>
      </c>
      <c r="G896" t="s">
        <v>140</v>
      </c>
      <c r="H896" t="str">
        <f>_xlfn.TEXTJOIN(" ",TRUE,
'Fiche formation'!$C$18,
_xlfn.SWITCH('Fiche formation'!$C$18,"DNO","2A","DE AUDIO","3A",
_xlfn.SWITCH('Fiche formation'!$C$15,"DEUST","2A","DSCG","2A","MASTER","2A","BUT","3A","DCG","3A","LG","3A","LP","3A","INGE","3A",""))
)</f>
        <v>M CHPS 2A</v>
      </c>
    </row>
    <row r="897" spans="1:8" x14ac:dyDescent="0.3">
      <c r="A897" s="1">
        <f t="shared" si="55"/>
        <v>46682</v>
      </c>
      <c r="B897" t="str">
        <f t="shared" si="56"/>
        <v/>
      </c>
      <c r="C897" t="str">
        <f t="shared" si="57"/>
        <v/>
      </c>
      <c r="D897" s="12" t="str" cm="1">
        <f t="array" ref="D897">_xlfn.LET(
    _xlpm.d, A897,
    _xlpm.debut, DATE(2026,8,1),
    _xlpm.m, DATEDIF(_xlpm.debut, _xlpm.d, "m"),
    _xlpm.col, 1 + _xlpm.m*3,
    _xlpm.dates, INDEX('Calendrier 2026-2027'!$C$13:$BC$43,,_xlpm.col),
    _xlpm.titres, INDEX('Calendrier 2026-2027'!$D$13:$BD$43,,_xlpm.col),
    _xlpm.r, _xlfn.XLOOKUP(_xlpm.d, _xlpm.dates, _xlpm.titres),
    IF(_xlpm.r=0,"",_xlpm.r)
)</f>
        <v/>
      </c>
      <c r="E897" t="str">
        <f t="shared" si="58"/>
        <v/>
      </c>
      <c r="F897" t="str">
        <f>_xlfn.XLOOKUP('Fiche formation'!$C$8,SitesFormations[Site de formation principal],SitesFormations[Mail pour assiduité],"")</f>
        <v>cfa-ensuplr-upvd@umontpellier.fr</v>
      </c>
      <c r="G897" t="s">
        <v>140</v>
      </c>
      <c r="H897" t="str">
        <f>_xlfn.TEXTJOIN(" ",TRUE,
'Fiche formation'!$C$18,
_xlfn.SWITCH('Fiche formation'!$C$18,"DNO","2A","DE AUDIO","3A",
_xlfn.SWITCH('Fiche formation'!$C$15,"DEUST","2A","DSCG","2A","MASTER","2A","BUT","3A","DCG","3A","LG","3A","LP","3A","INGE","3A",""))
)</f>
        <v>M CHPS 2A</v>
      </c>
    </row>
    <row r="898" spans="1:8" x14ac:dyDescent="0.3">
      <c r="A898" s="1">
        <f t="shared" si="55"/>
        <v>46683</v>
      </c>
      <c r="B898" t="str">
        <f t="shared" si="56"/>
        <v/>
      </c>
      <c r="C898" t="str">
        <f t="shared" si="57"/>
        <v/>
      </c>
      <c r="D898" s="12" t="str" cm="1">
        <f t="array" ref="D898">_xlfn.LET(
    _xlpm.d, A898,
    _xlpm.debut, DATE(2026,8,1),
    _xlpm.m, DATEDIF(_xlpm.debut, _xlpm.d, "m"),
    _xlpm.col, 1 + _xlpm.m*3,
    _xlpm.dates, INDEX('Calendrier 2026-2027'!$C$13:$BC$43,,_xlpm.col),
    _xlpm.titres, INDEX('Calendrier 2026-2027'!$D$13:$BD$43,,_xlpm.col),
    _xlpm.r, _xlfn.XLOOKUP(_xlpm.d, _xlpm.dates, _xlpm.titres),
    IF(_xlpm.r=0,"",_xlpm.r)
)</f>
        <v/>
      </c>
      <c r="E898" t="str">
        <f t="shared" si="58"/>
        <v/>
      </c>
      <c r="F898" t="str">
        <f>_xlfn.XLOOKUP('Fiche formation'!$C$8,SitesFormations[Site de formation principal],SitesFormations[Mail pour assiduité],"")</f>
        <v>cfa-ensuplr-upvd@umontpellier.fr</v>
      </c>
      <c r="G898" t="s">
        <v>140</v>
      </c>
      <c r="H898" t="str">
        <f>_xlfn.TEXTJOIN(" ",TRUE,
'Fiche formation'!$C$18,
_xlfn.SWITCH('Fiche formation'!$C$18,"DNO","2A","DE AUDIO","3A",
_xlfn.SWITCH('Fiche formation'!$C$15,"DEUST","2A","DSCG","2A","MASTER","2A","BUT","3A","DCG","3A","LG","3A","LP","3A","INGE","3A",""))
)</f>
        <v>M CHPS 2A</v>
      </c>
    </row>
    <row r="899" spans="1:8" x14ac:dyDescent="0.3">
      <c r="A899" s="1">
        <f t="shared" si="55"/>
        <v>46683</v>
      </c>
      <c r="B899" t="str">
        <f t="shared" si="56"/>
        <v/>
      </c>
      <c r="C899" t="str">
        <f t="shared" si="57"/>
        <v/>
      </c>
      <c r="D899" s="12" t="str" cm="1">
        <f t="array" ref="D899">_xlfn.LET(
    _xlpm.d, A899,
    _xlpm.debut, DATE(2026,8,1),
    _xlpm.m, DATEDIF(_xlpm.debut, _xlpm.d, "m"),
    _xlpm.col, 1 + _xlpm.m*3,
    _xlpm.dates, INDEX('Calendrier 2026-2027'!$C$13:$BC$43,,_xlpm.col),
    _xlpm.titres, INDEX('Calendrier 2026-2027'!$D$13:$BD$43,,_xlpm.col),
    _xlpm.r, _xlfn.XLOOKUP(_xlpm.d, _xlpm.dates, _xlpm.titres),
    IF(_xlpm.r=0,"",_xlpm.r)
)</f>
        <v/>
      </c>
      <c r="E899" t="str">
        <f t="shared" si="58"/>
        <v/>
      </c>
      <c r="F899" t="str">
        <f>_xlfn.XLOOKUP('Fiche formation'!$C$8,SitesFormations[Site de formation principal],SitesFormations[Mail pour assiduité],"")</f>
        <v>cfa-ensuplr-upvd@umontpellier.fr</v>
      </c>
      <c r="G899" t="s">
        <v>140</v>
      </c>
      <c r="H899" t="str">
        <f>_xlfn.TEXTJOIN(" ",TRUE,
'Fiche formation'!$C$18,
_xlfn.SWITCH('Fiche formation'!$C$18,"DNO","2A","DE AUDIO","3A",
_xlfn.SWITCH('Fiche formation'!$C$15,"DEUST","2A","DSCG","2A","MASTER","2A","BUT","3A","DCG","3A","LG","3A","LP","3A","INGE","3A",""))
)</f>
        <v>M CHPS 2A</v>
      </c>
    </row>
    <row r="900" spans="1:8" x14ac:dyDescent="0.3">
      <c r="A900" s="1">
        <f t="shared" ref="A900:A915" si="59">IF(A899=A898,A899+1,A899)</f>
        <v>46684</v>
      </c>
      <c r="B900" t="str">
        <f t="shared" si="56"/>
        <v/>
      </c>
      <c r="C900" t="str">
        <f t="shared" si="57"/>
        <v/>
      </c>
      <c r="D900" s="12" t="str" cm="1">
        <f t="array" ref="D900">_xlfn.LET(
    _xlpm.d, A900,
    _xlpm.debut, DATE(2026,8,1),
    _xlpm.m, DATEDIF(_xlpm.debut, _xlpm.d, "m"),
    _xlpm.col, 1 + _xlpm.m*3,
    _xlpm.dates, INDEX('Calendrier 2026-2027'!$C$13:$BC$43,,_xlpm.col),
    _xlpm.titres, INDEX('Calendrier 2026-2027'!$D$13:$BD$43,,_xlpm.col),
    _xlpm.r, _xlfn.XLOOKUP(_xlpm.d, _xlpm.dates, _xlpm.titres),
    IF(_xlpm.r=0,"",_xlpm.r)
)</f>
        <v/>
      </c>
      <c r="E900" t="str">
        <f t="shared" si="58"/>
        <v/>
      </c>
      <c r="F900" t="str">
        <f>_xlfn.XLOOKUP('Fiche formation'!$C$8,SitesFormations[Site de formation principal],SitesFormations[Mail pour assiduité],"")</f>
        <v>cfa-ensuplr-upvd@umontpellier.fr</v>
      </c>
      <c r="G900" t="s">
        <v>140</v>
      </c>
      <c r="H900" t="str">
        <f>_xlfn.TEXTJOIN(" ",TRUE,
'Fiche formation'!$C$18,
_xlfn.SWITCH('Fiche formation'!$C$18,"DNO","2A","DE AUDIO","3A",
_xlfn.SWITCH('Fiche formation'!$C$15,"DEUST","2A","DSCG","2A","MASTER","2A","BUT","3A","DCG","3A","LG","3A","LP","3A","INGE","3A",""))
)</f>
        <v>M CHPS 2A</v>
      </c>
    </row>
    <row r="901" spans="1:8" x14ac:dyDescent="0.3">
      <c r="A901" s="1">
        <f t="shared" si="59"/>
        <v>46684</v>
      </c>
      <c r="B901" t="str">
        <f t="shared" si="56"/>
        <v/>
      </c>
      <c r="C901" t="str">
        <f t="shared" si="57"/>
        <v/>
      </c>
      <c r="D901" s="12" t="str" cm="1">
        <f t="array" ref="D901">_xlfn.LET(
    _xlpm.d, A901,
    _xlpm.debut, DATE(2026,8,1),
    _xlpm.m, DATEDIF(_xlpm.debut, _xlpm.d, "m"),
    _xlpm.col, 1 + _xlpm.m*3,
    _xlpm.dates, INDEX('Calendrier 2026-2027'!$C$13:$BC$43,,_xlpm.col),
    _xlpm.titres, INDEX('Calendrier 2026-2027'!$D$13:$BD$43,,_xlpm.col),
    _xlpm.r, _xlfn.XLOOKUP(_xlpm.d, _xlpm.dates, _xlpm.titres),
    IF(_xlpm.r=0,"",_xlpm.r)
)</f>
        <v/>
      </c>
      <c r="E901" t="str">
        <f t="shared" si="58"/>
        <v/>
      </c>
      <c r="F901" t="str">
        <f>_xlfn.XLOOKUP('Fiche formation'!$C$8,SitesFormations[Site de formation principal],SitesFormations[Mail pour assiduité],"")</f>
        <v>cfa-ensuplr-upvd@umontpellier.fr</v>
      </c>
      <c r="G901" t="s">
        <v>140</v>
      </c>
      <c r="H901" t="str">
        <f>_xlfn.TEXTJOIN(" ",TRUE,
'Fiche formation'!$C$18,
_xlfn.SWITCH('Fiche formation'!$C$18,"DNO","2A","DE AUDIO","3A",
_xlfn.SWITCH('Fiche formation'!$C$15,"DEUST","2A","DSCG","2A","MASTER","2A","BUT","3A","DCG","3A","LG","3A","LP","3A","INGE","3A",""))
)</f>
        <v>M CHPS 2A</v>
      </c>
    </row>
    <row r="902" spans="1:8" x14ac:dyDescent="0.3">
      <c r="A902" s="1">
        <f t="shared" si="59"/>
        <v>46685</v>
      </c>
      <c r="B902" t="str">
        <f t="shared" si="56"/>
        <v/>
      </c>
      <c r="C902" t="str">
        <f t="shared" si="57"/>
        <v/>
      </c>
      <c r="D902" s="12" t="str" cm="1">
        <f t="array" ref="D902">_xlfn.LET(
    _xlpm.d, A902,
    _xlpm.debut, DATE(2026,8,1),
    _xlpm.m, DATEDIF(_xlpm.debut, _xlpm.d, "m"),
    _xlpm.col, 1 + _xlpm.m*3,
    _xlpm.dates, INDEX('Calendrier 2026-2027'!$C$13:$BC$43,,_xlpm.col),
    _xlpm.titres, INDEX('Calendrier 2026-2027'!$D$13:$BD$43,,_xlpm.col),
    _xlpm.r, _xlfn.XLOOKUP(_xlpm.d, _xlpm.dates, _xlpm.titres),
    IF(_xlpm.r=0,"",_xlpm.r)
)</f>
        <v/>
      </c>
      <c r="E902" t="str">
        <f t="shared" si="58"/>
        <v/>
      </c>
      <c r="F902" t="str">
        <f>_xlfn.XLOOKUP('Fiche formation'!$C$8,SitesFormations[Site de formation principal],SitesFormations[Mail pour assiduité],"")</f>
        <v>cfa-ensuplr-upvd@umontpellier.fr</v>
      </c>
      <c r="G902" t="s">
        <v>140</v>
      </c>
      <c r="H902" t="str">
        <f>_xlfn.TEXTJOIN(" ",TRUE,
'Fiche formation'!$C$18,
_xlfn.SWITCH('Fiche formation'!$C$18,"DNO","2A","DE AUDIO","3A",
_xlfn.SWITCH('Fiche formation'!$C$15,"DEUST","2A","DSCG","2A","MASTER","2A","BUT","3A","DCG","3A","LG","3A","LP","3A","INGE","3A",""))
)</f>
        <v>M CHPS 2A</v>
      </c>
    </row>
    <row r="903" spans="1:8" x14ac:dyDescent="0.3">
      <c r="A903" s="1">
        <f t="shared" si="59"/>
        <v>46685</v>
      </c>
      <c r="B903" t="str">
        <f t="shared" si="56"/>
        <v/>
      </c>
      <c r="C903" t="str">
        <f t="shared" si="57"/>
        <v/>
      </c>
      <c r="D903" s="12" t="str" cm="1">
        <f t="array" ref="D903">_xlfn.LET(
    _xlpm.d, A903,
    _xlpm.debut, DATE(2026,8,1),
    _xlpm.m, DATEDIF(_xlpm.debut, _xlpm.d, "m"),
    _xlpm.col, 1 + _xlpm.m*3,
    _xlpm.dates, INDEX('Calendrier 2026-2027'!$C$13:$BC$43,,_xlpm.col),
    _xlpm.titres, INDEX('Calendrier 2026-2027'!$D$13:$BD$43,,_xlpm.col),
    _xlpm.r, _xlfn.XLOOKUP(_xlpm.d, _xlpm.dates, _xlpm.titres),
    IF(_xlpm.r=0,"",_xlpm.r)
)</f>
        <v/>
      </c>
      <c r="E903" t="str">
        <f t="shared" si="58"/>
        <v/>
      </c>
      <c r="F903" t="str">
        <f>_xlfn.XLOOKUP('Fiche formation'!$C$8,SitesFormations[Site de formation principal],SitesFormations[Mail pour assiduité],"")</f>
        <v>cfa-ensuplr-upvd@umontpellier.fr</v>
      </c>
      <c r="G903" t="s">
        <v>140</v>
      </c>
      <c r="H903" t="str">
        <f>_xlfn.TEXTJOIN(" ",TRUE,
'Fiche formation'!$C$18,
_xlfn.SWITCH('Fiche formation'!$C$18,"DNO","2A","DE AUDIO","3A",
_xlfn.SWITCH('Fiche formation'!$C$15,"DEUST","2A","DSCG","2A","MASTER","2A","BUT","3A","DCG","3A","LG","3A","LP","3A","INGE","3A",""))
)</f>
        <v>M CHPS 2A</v>
      </c>
    </row>
    <row r="904" spans="1:8" x14ac:dyDescent="0.3">
      <c r="A904" s="1">
        <f t="shared" si="59"/>
        <v>46686</v>
      </c>
      <c r="B904" t="str">
        <f t="shared" si="56"/>
        <v/>
      </c>
      <c r="C904" t="str">
        <f t="shared" si="57"/>
        <v/>
      </c>
      <c r="D904" s="12" t="str" cm="1">
        <f t="array" ref="D904">_xlfn.LET(
    _xlpm.d, A904,
    _xlpm.debut, DATE(2026,8,1),
    _xlpm.m, DATEDIF(_xlpm.debut, _xlpm.d, "m"),
    _xlpm.col, 1 + _xlpm.m*3,
    _xlpm.dates, INDEX('Calendrier 2026-2027'!$C$13:$BC$43,,_xlpm.col),
    _xlpm.titres, INDEX('Calendrier 2026-2027'!$D$13:$BD$43,,_xlpm.col),
    _xlpm.r, _xlfn.XLOOKUP(_xlpm.d, _xlpm.dates, _xlpm.titres),
    IF(_xlpm.r=0,"",_xlpm.r)
)</f>
        <v/>
      </c>
      <c r="E904" t="str">
        <f t="shared" si="58"/>
        <v/>
      </c>
      <c r="F904" t="str">
        <f>_xlfn.XLOOKUP('Fiche formation'!$C$8,SitesFormations[Site de formation principal],SitesFormations[Mail pour assiduité],"")</f>
        <v>cfa-ensuplr-upvd@umontpellier.fr</v>
      </c>
      <c r="G904" t="s">
        <v>140</v>
      </c>
      <c r="H904" t="str">
        <f>_xlfn.TEXTJOIN(" ",TRUE,
'Fiche formation'!$C$18,
_xlfn.SWITCH('Fiche formation'!$C$18,"DNO","2A","DE AUDIO","3A",
_xlfn.SWITCH('Fiche formation'!$C$15,"DEUST","2A","DSCG","2A","MASTER","2A","BUT","3A","DCG","3A","LG","3A","LP","3A","INGE","3A",""))
)</f>
        <v>M CHPS 2A</v>
      </c>
    </row>
    <row r="905" spans="1:8" x14ac:dyDescent="0.3">
      <c r="A905" s="1">
        <f t="shared" si="59"/>
        <v>46686</v>
      </c>
      <c r="B905" t="str">
        <f t="shared" si="56"/>
        <v/>
      </c>
      <c r="C905" t="str">
        <f t="shared" si="57"/>
        <v/>
      </c>
      <c r="D905" s="12" t="str" cm="1">
        <f t="array" ref="D905">_xlfn.LET(
    _xlpm.d, A905,
    _xlpm.debut, DATE(2026,8,1),
    _xlpm.m, DATEDIF(_xlpm.debut, _xlpm.d, "m"),
    _xlpm.col, 1 + _xlpm.m*3,
    _xlpm.dates, INDEX('Calendrier 2026-2027'!$C$13:$BC$43,,_xlpm.col),
    _xlpm.titres, INDEX('Calendrier 2026-2027'!$D$13:$BD$43,,_xlpm.col),
    _xlpm.r, _xlfn.XLOOKUP(_xlpm.d, _xlpm.dates, _xlpm.titres),
    IF(_xlpm.r=0,"",_xlpm.r)
)</f>
        <v/>
      </c>
      <c r="E905" t="str">
        <f t="shared" si="58"/>
        <v/>
      </c>
      <c r="F905" t="str">
        <f>_xlfn.XLOOKUP('Fiche formation'!$C$8,SitesFormations[Site de formation principal],SitesFormations[Mail pour assiduité],"")</f>
        <v>cfa-ensuplr-upvd@umontpellier.fr</v>
      </c>
      <c r="G905" t="s">
        <v>140</v>
      </c>
      <c r="H905" t="str">
        <f>_xlfn.TEXTJOIN(" ",TRUE,
'Fiche formation'!$C$18,
_xlfn.SWITCH('Fiche formation'!$C$18,"DNO","2A","DE AUDIO","3A",
_xlfn.SWITCH('Fiche formation'!$C$15,"DEUST","2A","DSCG","2A","MASTER","2A","BUT","3A","DCG","3A","LG","3A","LP","3A","INGE","3A",""))
)</f>
        <v>M CHPS 2A</v>
      </c>
    </row>
    <row r="906" spans="1:8" x14ac:dyDescent="0.3">
      <c r="A906" s="1">
        <f t="shared" si="59"/>
        <v>46687</v>
      </c>
      <c r="B906" t="str">
        <f t="shared" si="56"/>
        <v/>
      </c>
      <c r="C906" t="str">
        <f t="shared" si="57"/>
        <v/>
      </c>
      <c r="D906" s="12" t="str" cm="1">
        <f t="array" ref="D906">_xlfn.LET(
    _xlpm.d, A906,
    _xlpm.debut, DATE(2026,8,1),
    _xlpm.m, DATEDIF(_xlpm.debut, _xlpm.d, "m"),
    _xlpm.col, 1 + _xlpm.m*3,
    _xlpm.dates, INDEX('Calendrier 2026-2027'!$C$13:$BC$43,,_xlpm.col),
    _xlpm.titres, INDEX('Calendrier 2026-2027'!$D$13:$BD$43,,_xlpm.col),
    _xlpm.r, _xlfn.XLOOKUP(_xlpm.d, _xlpm.dates, _xlpm.titres),
    IF(_xlpm.r=0,"",_xlpm.r)
)</f>
        <v/>
      </c>
      <c r="E906" t="str">
        <f t="shared" si="58"/>
        <v/>
      </c>
      <c r="F906" t="str">
        <f>_xlfn.XLOOKUP('Fiche formation'!$C$8,SitesFormations[Site de formation principal],SitesFormations[Mail pour assiduité],"")</f>
        <v>cfa-ensuplr-upvd@umontpellier.fr</v>
      </c>
      <c r="G906" t="s">
        <v>140</v>
      </c>
      <c r="H906" t="str">
        <f>_xlfn.TEXTJOIN(" ",TRUE,
'Fiche formation'!$C$18,
_xlfn.SWITCH('Fiche formation'!$C$18,"DNO","2A","DE AUDIO","3A",
_xlfn.SWITCH('Fiche formation'!$C$15,"DEUST","2A","DSCG","2A","MASTER","2A","BUT","3A","DCG","3A","LG","3A","LP","3A","INGE","3A",""))
)</f>
        <v>M CHPS 2A</v>
      </c>
    </row>
    <row r="907" spans="1:8" x14ac:dyDescent="0.3">
      <c r="A907" s="1">
        <f t="shared" si="59"/>
        <v>46687</v>
      </c>
      <c r="B907" t="str">
        <f t="shared" si="56"/>
        <v/>
      </c>
      <c r="C907" t="str">
        <f t="shared" si="57"/>
        <v/>
      </c>
      <c r="D907" s="12" t="str" cm="1">
        <f t="array" ref="D907">_xlfn.LET(
    _xlpm.d, A907,
    _xlpm.debut, DATE(2026,8,1),
    _xlpm.m, DATEDIF(_xlpm.debut, _xlpm.d, "m"),
    _xlpm.col, 1 + _xlpm.m*3,
    _xlpm.dates, INDEX('Calendrier 2026-2027'!$C$13:$BC$43,,_xlpm.col),
    _xlpm.titres, INDEX('Calendrier 2026-2027'!$D$13:$BD$43,,_xlpm.col),
    _xlpm.r, _xlfn.XLOOKUP(_xlpm.d, _xlpm.dates, _xlpm.titres),
    IF(_xlpm.r=0,"",_xlpm.r)
)</f>
        <v/>
      </c>
      <c r="E907" t="str">
        <f t="shared" si="58"/>
        <v/>
      </c>
      <c r="F907" t="str">
        <f>_xlfn.XLOOKUP('Fiche formation'!$C$8,SitesFormations[Site de formation principal],SitesFormations[Mail pour assiduité],"")</f>
        <v>cfa-ensuplr-upvd@umontpellier.fr</v>
      </c>
      <c r="G907" t="s">
        <v>140</v>
      </c>
      <c r="H907" t="str">
        <f>_xlfn.TEXTJOIN(" ",TRUE,
'Fiche formation'!$C$18,
_xlfn.SWITCH('Fiche formation'!$C$18,"DNO","2A","DE AUDIO","3A",
_xlfn.SWITCH('Fiche formation'!$C$15,"DEUST","2A","DSCG","2A","MASTER","2A","BUT","3A","DCG","3A","LG","3A","LP","3A","INGE","3A",""))
)</f>
        <v>M CHPS 2A</v>
      </c>
    </row>
    <row r="908" spans="1:8" x14ac:dyDescent="0.3">
      <c r="A908" s="1">
        <f t="shared" si="59"/>
        <v>46688</v>
      </c>
      <c r="B908" t="str">
        <f t="shared" si="56"/>
        <v/>
      </c>
      <c r="C908" t="str">
        <f t="shared" si="57"/>
        <v/>
      </c>
      <c r="D908" s="12" t="str" cm="1">
        <f t="array" ref="D908">_xlfn.LET(
    _xlpm.d, A908,
    _xlpm.debut, DATE(2026,8,1),
    _xlpm.m, DATEDIF(_xlpm.debut, _xlpm.d, "m"),
    _xlpm.col, 1 + _xlpm.m*3,
    _xlpm.dates, INDEX('Calendrier 2026-2027'!$C$13:$BC$43,,_xlpm.col),
    _xlpm.titres, INDEX('Calendrier 2026-2027'!$D$13:$BD$43,,_xlpm.col),
    _xlpm.r, _xlfn.XLOOKUP(_xlpm.d, _xlpm.dates, _xlpm.titres),
    IF(_xlpm.r=0,"",_xlpm.r)
)</f>
        <v/>
      </c>
      <c r="E908" t="str">
        <f t="shared" si="58"/>
        <v/>
      </c>
      <c r="F908" t="str">
        <f>_xlfn.XLOOKUP('Fiche formation'!$C$8,SitesFormations[Site de formation principal],SitesFormations[Mail pour assiduité],"")</f>
        <v>cfa-ensuplr-upvd@umontpellier.fr</v>
      </c>
      <c r="G908" t="s">
        <v>140</v>
      </c>
      <c r="H908" t="str">
        <f>_xlfn.TEXTJOIN(" ",TRUE,
'Fiche formation'!$C$18,
_xlfn.SWITCH('Fiche formation'!$C$18,"DNO","2A","DE AUDIO","3A",
_xlfn.SWITCH('Fiche formation'!$C$15,"DEUST","2A","DSCG","2A","MASTER","2A","BUT","3A","DCG","3A","LG","3A","LP","3A","INGE","3A",""))
)</f>
        <v>M CHPS 2A</v>
      </c>
    </row>
    <row r="909" spans="1:8" x14ac:dyDescent="0.3">
      <c r="A909" s="1">
        <f t="shared" si="59"/>
        <v>46688</v>
      </c>
      <c r="B909" t="str">
        <f t="shared" si="56"/>
        <v/>
      </c>
      <c r="C909" t="str">
        <f t="shared" si="57"/>
        <v/>
      </c>
      <c r="D909" s="12" t="str" cm="1">
        <f t="array" ref="D909">_xlfn.LET(
    _xlpm.d, A909,
    _xlpm.debut, DATE(2026,8,1),
    _xlpm.m, DATEDIF(_xlpm.debut, _xlpm.d, "m"),
    _xlpm.col, 1 + _xlpm.m*3,
    _xlpm.dates, INDEX('Calendrier 2026-2027'!$C$13:$BC$43,,_xlpm.col),
    _xlpm.titres, INDEX('Calendrier 2026-2027'!$D$13:$BD$43,,_xlpm.col),
    _xlpm.r, _xlfn.XLOOKUP(_xlpm.d, _xlpm.dates, _xlpm.titres),
    IF(_xlpm.r=0,"",_xlpm.r)
)</f>
        <v/>
      </c>
      <c r="E909" t="str">
        <f t="shared" si="58"/>
        <v/>
      </c>
      <c r="F909" t="str">
        <f>_xlfn.XLOOKUP('Fiche formation'!$C$8,SitesFormations[Site de formation principal],SitesFormations[Mail pour assiduité],"")</f>
        <v>cfa-ensuplr-upvd@umontpellier.fr</v>
      </c>
      <c r="G909" t="s">
        <v>140</v>
      </c>
      <c r="H909" t="str">
        <f>_xlfn.TEXTJOIN(" ",TRUE,
'Fiche formation'!$C$18,
_xlfn.SWITCH('Fiche formation'!$C$18,"DNO","2A","DE AUDIO","3A",
_xlfn.SWITCH('Fiche formation'!$C$15,"DEUST","2A","DSCG","2A","MASTER","2A","BUT","3A","DCG","3A","LG","3A","LP","3A","INGE","3A",""))
)</f>
        <v>M CHPS 2A</v>
      </c>
    </row>
    <row r="910" spans="1:8" x14ac:dyDescent="0.3">
      <c r="A910" s="1">
        <f t="shared" si="59"/>
        <v>46689</v>
      </c>
      <c r="B910" t="str">
        <f t="shared" si="56"/>
        <v/>
      </c>
      <c r="C910" t="str">
        <f t="shared" si="57"/>
        <v/>
      </c>
      <c r="D910" s="12" t="str" cm="1">
        <f t="array" ref="D910">_xlfn.LET(
    _xlpm.d, A910,
    _xlpm.debut, DATE(2026,8,1),
    _xlpm.m, DATEDIF(_xlpm.debut, _xlpm.d, "m"),
    _xlpm.col, 1 + _xlpm.m*3,
    _xlpm.dates, INDEX('Calendrier 2026-2027'!$C$13:$BC$43,,_xlpm.col),
    _xlpm.titres, INDEX('Calendrier 2026-2027'!$D$13:$BD$43,,_xlpm.col),
    _xlpm.r, _xlfn.XLOOKUP(_xlpm.d, _xlpm.dates, _xlpm.titres),
    IF(_xlpm.r=0,"",_xlpm.r)
)</f>
        <v/>
      </c>
      <c r="E910" t="str">
        <f t="shared" si="58"/>
        <v/>
      </c>
      <c r="F910" t="str">
        <f>_xlfn.XLOOKUP('Fiche formation'!$C$8,SitesFormations[Site de formation principal],SitesFormations[Mail pour assiduité],"")</f>
        <v>cfa-ensuplr-upvd@umontpellier.fr</v>
      </c>
      <c r="G910" t="s">
        <v>140</v>
      </c>
      <c r="H910" t="str">
        <f>_xlfn.TEXTJOIN(" ",TRUE,
'Fiche formation'!$C$18,
_xlfn.SWITCH('Fiche formation'!$C$18,"DNO","2A","DE AUDIO","3A",
_xlfn.SWITCH('Fiche formation'!$C$15,"DEUST","2A","DSCG","2A","MASTER","2A","BUT","3A","DCG","3A","LG","3A","LP","3A","INGE","3A",""))
)</f>
        <v>M CHPS 2A</v>
      </c>
    </row>
    <row r="911" spans="1:8" x14ac:dyDescent="0.3">
      <c r="A911" s="1">
        <f t="shared" si="59"/>
        <v>46689</v>
      </c>
      <c r="B911" t="str">
        <f t="shared" si="56"/>
        <v/>
      </c>
      <c r="C911" t="str">
        <f t="shared" si="57"/>
        <v/>
      </c>
      <c r="D911" s="12" t="str" cm="1">
        <f t="array" ref="D911">_xlfn.LET(
    _xlpm.d, A911,
    _xlpm.debut, DATE(2026,8,1),
    _xlpm.m, DATEDIF(_xlpm.debut, _xlpm.d, "m"),
    _xlpm.col, 1 + _xlpm.m*3,
    _xlpm.dates, INDEX('Calendrier 2026-2027'!$C$13:$BC$43,,_xlpm.col),
    _xlpm.titres, INDEX('Calendrier 2026-2027'!$D$13:$BD$43,,_xlpm.col),
    _xlpm.r, _xlfn.XLOOKUP(_xlpm.d, _xlpm.dates, _xlpm.titres),
    IF(_xlpm.r=0,"",_xlpm.r)
)</f>
        <v/>
      </c>
      <c r="E911" t="str">
        <f t="shared" si="58"/>
        <v/>
      </c>
      <c r="F911" t="str">
        <f>_xlfn.XLOOKUP('Fiche formation'!$C$8,SitesFormations[Site de formation principal],SitesFormations[Mail pour assiduité],"")</f>
        <v>cfa-ensuplr-upvd@umontpellier.fr</v>
      </c>
      <c r="G911" t="s">
        <v>140</v>
      </c>
      <c r="H911" t="str">
        <f>_xlfn.TEXTJOIN(" ",TRUE,
'Fiche formation'!$C$18,
_xlfn.SWITCH('Fiche formation'!$C$18,"DNO","2A","DE AUDIO","3A",
_xlfn.SWITCH('Fiche formation'!$C$15,"DEUST","2A","DSCG","2A","MASTER","2A","BUT","3A","DCG","3A","LG","3A","LP","3A","INGE","3A",""))
)</f>
        <v>M CHPS 2A</v>
      </c>
    </row>
    <row r="912" spans="1:8" x14ac:dyDescent="0.3">
      <c r="A912" s="1">
        <f t="shared" si="59"/>
        <v>46690</v>
      </c>
      <c r="B912" t="str">
        <f t="shared" si="56"/>
        <v/>
      </c>
      <c r="C912" t="str">
        <f t="shared" si="57"/>
        <v/>
      </c>
      <c r="D912" s="12" t="str" cm="1">
        <f t="array" ref="D912">_xlfn.LET(
    _xlpm.d, A912,
    _xlpm.debut, DATE(2026,8,1),
    _xlpm.m, DATEDIF(_xlpm.debut, _xlpm.d, "m"),
    _xlpm.col, 1 + _xlpm.m*3,
    _xlpm.dates, INDEX('Calendrier 2026-2027'!$C$13:$BC$43,,_xlpm.col),
    _xlpm.titres, INDEX('Calendrier 2026-2027'!$D$13:$BD$43,,_xlpm.col),
    _xlpm.r, _xlfn.XLOOKUP(_xlpm.d, _xlpm.dates, _xlpm.titres),
    IF(_xlpm.r=0,"",_xlpm.r)
)</f>
        <v/>
      </c>
      <c r="E912" t="str">
        <f t="shared" si="58"/>
        <v/>
      </c>
      <c r="F912" t="str">
        <f>_xlfn.XLOOKUP('Fiche formation'!$C$8,SitesFormations[Site de formation principal],SitesFormations[Mail pour assiduité],"")</f>
        <v>cfa-ensuplr-upvd@umontpellier.fr</v>
      </c>
      <c r="G912" t="s">
        <v>140</v>
      </c>
      <c r="H912" t="str">
        <f>_xlfn.TEXTJOIN(" ",TRUE,
'Fiche formation'!$C$18,
_xlfn.SWITCH('Fiche formation'!$C$18,"DNO","2A","DE AUDIO","3A",
_xlfn.SWITCH('Fiche formation'!$C$15,"DEUST","2A","DSCG","2A","MASTER","2A","BUT","3A","DCG","3A","LG","3A","LP","3A","INGE","3A",""))
)</f>
        <v>M CHPS 2A</v>
      </c>
    </row>
    <row r="913" spans="1:8" x14ac:dyDescent="0.3">
      <c r="A913" s="1">
        <f t="shared" si="59"/>
        <v>46690</v>
      </c>
      <c r="B913" t="str">
        <f t="shared" si="56"/>
        <v/>
      </c>
      <c r="C913" t="str">
        <f t="shared" si="57"/>
        <v/>
      </c>
      <c r="D913" s="12" t="str" cm="1">
        <f t="array" ref="D913">_xlfn.LET(
    _xlpm.d, A913,
    _xlpm.debut, DATE(2026,8,1),
    _xlpm.m, DATEDIF(_xlpm.debut, _xlpm.d, "m"),
    _xlpm.col, 1 + _xlpm.m*3,
    _xlpm.dates, INDEX('Calendrier 2026-2027'!$C$13:$BC$43,,_xlpm.col),
    _xlpm.titres, INDEX('Calendrier 2026-2027'!$D$13:$BD$43,,_xlpm.col),
    _xlpm.r, _xlfn.XLOOKUP(_xlpm.d, _xlpm.dates, _xlpm.titres),
    IF(_xlpm.r=0,"",_xlpm.r)
)</f>
        <v/>
      </c>
      <c r="E913" t="str">
        <f t="shared" si="58"/>
        <v/>
      </c>
      <c r="F913" t="str">
        <f>_xlfn.XLOOKUP('Fiche formation'!$C$8,SitesFormations[Site de formation principal],SitesFormations[Mail pour assiduité],"")</f>
        <v>cfa-ensuplr-upvd@umontpellier.fr</v>
      </c>
      <c r="G913" t="s">
        <v>140</v>
      </c>
      <c r="H913" t="str">
        <f>_xlfn.TEXTJOIN(" ",TRUE,
'Fiche formation'!$C$18,
_xlfn.SWITCH('Fiche formation'!$C$18,"DNO","2A","DE AUDIO","3A",
_xlfn.SWITCH('Fiche formation'!$C$15,"DEUST","2A","DSCG","2A","MASTER","2A","BUT","3A","DCG","3A","LG","3A","LP","3A","INGE","3A",""))
)</f>
        <v>M CHPS 2A</v>
      </c>
    </row>
    <row r="914" spans="1:8" x14ac:dyDescent="0.3">
      <c r="A914" s="1">
        <f t="shared" si="59"/>
        <v>46691</v>
      </c>
      <c r="B914" t="str">
        <f t="shared" si="56"/>
        <v/>
      </c>
      <c r="C914" t="str">
        <f t="shared" si="57"/>
        <v/>
      </c>
      <c r="D914" s="12" t="str" cm="1">
        <f t="array" ref="D914">_xlfn.LET(
    _xlpm.d, A914,
    _xlpm.debut, DATE(2026,8,1),
    _xlpm.m, DATEDIF(_xlpm.debut, _xlpm.d, "m"),
    _xlpm.col, 1 + _xlpm.m*3,
    _xlpm.dates, INDEX('Calendrier 2026-2027'!$C$13:$BC$43,,_xlpm.col),
    _xlpm.titres, INDEX('Calendrier 2026-2027'!$D$13:$BD$43,,_xlpm.col),
    _xlpm.r, _xlfn.XLOOKUP(_xlpm.d, _xlpm.dates, _xlpm.titres),
    IF(_xlpm.r=0,"",_xlpm.r)
)</f>
        <v/>
      </c>
      <c r="E914" t="str">
        <f t="shared" si="58"/>
        <v/>
      </c>
      <c r="F914" t="str">
        <f>_xlfn.XLOOKUP('Fiche formation'!$C$8,SitesFormations[Site de formation principal],SitesFormations[Mail pour assiduité],"")</f>
        <v>cfa-ensuplr-upvd@umontpellier.fr</v>
      </c>
      <c r="G914" t="s">
        <v>140</v>
      </c>
      <c r="H914" t="str">
        <f>_xlfn.TEXTJOIN(" ",TRUE,
'Fiche formation'!$C$18,
_xlfn.SWITCH('Fiche formation'!$C$18,"DNO","2A","DE AUDIO","3A",
_xlfn.SWITCH('Fiche formation'!$C$15,"DEUST","2A","DSCG","2A","MASTER","2A","BUT","3A","DCG","3A","LG","3A","LP","3A","INGE","3A",""))
)</f>
        <v>M CHPS 2A</v>
      </c>
    </row>
    <row r="915" spans="1:8" x14ac:dyDescent="0.3">
      <c r="A915" s="1">
        <f t="shared" si="59"/>
        <v>46691</v>
      </c>
      <c r="B915" t="str">
        <f t="shared" si="56"/>
        <v/>
      </c>
      <c r="C915" t="str">
        <f t="shared" si="57"/>
        <v/>
      </c>
      <c r="D915" s="12" t="str" cm="1">
        <f t="array" ref="D915">_xlfn.LET(
    _xlpm.d, A915,
    _xlpm.debut, DATE(2026,8,1),
    _xlpm.m, DATEDIF(_xlpm.debut, _xlpm.d, "m"),
    _xlpm.col, 1 + _xlpm.m*3,
    _xlpm.dates, INDEX('Calendrier 2026-2027'!$C$13:$BC$43,,_xlpm.col),
    _xlpm.titres, INDEX('Calendrier 2026-2027'!$D$13:$BD$43,,_xlpm.col),
    _xlpm.r, _xlfn.XLOOKUP(_xlpm.d, _xlpm.dates, _xlpm.titres),
    IF(_xlpm.r=0,"",_xlpm.r)
)</f>
        <v/>
      </c>
      <c r="E915" t="str">
        <f t="shared" si="58"/>
        <v/>
      </c>
      <c r="F915" t="str">
        <f>_xlfn.XLOOKUP('Fiche formation'!$C$8,SitesFormations[Site de formation principal],SitesFormations[Mail pour assiduité],"")</f>
        <v>cfa-ensuplr-upvd@umontpellier.fr</v>
      </c>
      <c r="G915" t="s">
        <v>140</v>
      </c>
      <c r="H915" t="str">
        <f>_xlfn.TEXTJOIN(" ",TRUE,
'Fiche formation'!$C$18,
_xlfn.SWITCH('Fiche formation'!$C$18,"DNO","2A","DE AUDIO","3A",
_xlfn.SWITCH('Fiche formation'!$C$15,"DEUST","2A","DSCG","2A","MASTER","2A","BUT","3A","DCG","3A","LG","3A","LP","3A","INGE","3A",""))
)</f>
        <v>M CHPS 2A</v>
      </c>
    </row>
  </sheetData>
  <sheetProtection sheet="1" objects="1" scenarios="1"/>
  <autoFilter ref="A1:K1" xr:uid="{35357C85-8BE0-4CFD-88FE-D667C3669D67}"/>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B61DD-48ED-4A98-8524-A9C9C70C97F2}">
  <dimension ref="A2:J3"/>
  <sheetViews>
    <sheetView workbookViewId="0">
      <selection activeCell="A2" sqref="A2:J3"/>
    </sheetView>
  </sheetViews>
  <sheetFormatPr baseColWidth="10" defaultRowHeight="14.4" x14ac:dyDescent="0.3"/>
  <cols>
    <col min="1" max="1" width="13.109375" bestFit="1" customWidth="1"/>
    <col min="2" max="2" width="15.5546875" bestFit="1" customWidth="1"/>
    <col min="3" max="3" width="13" bestFit="1" customWidth="1"/>
    <col min="4" max="4" width="7.44140625" bestFit="1" customWidth="1"/>
    <col min="5" max="5" width="10.33203125" bestFit="1" customWidth="1"/>
    <col min="6" max="6" width="17.88671875" bestFit="1" customWidth="1"/>
    <col min="7" max="7" width="15.44140625" bestFit="1" customWidth="1"/>
    <col min="8" max="8" width="10" bestFit="1" customWidth="1"/>
    <col min="9" max="9" width="10.44140625" bestFit="1" customWidth="1"/>
    <col min="10" max="10" width="11.109375" bestFit="1" customWidth="1"/>
  </cols>
  <sheetData>
    <row r="2" spans="1:10" x14ac:dyDescent="0.3">
      <c r="A2" t="s">
        <v>45</v>
      </c>
      <c r="B2" t="s">
        <v>46</v>
      </c>
      <c r="C2" t="s">
        <v>47</v>
      </c>
      <c r="D2" t="s">
        <v>48</v>
      </c>
      <c r="E2" t="s">
        <v>49</v>
      </c>
      <c r="F2" t="s">
        <v>50</v>
      </c>
      <c r="G2" t="s">
        <v>51</v>
      </c>
      <c r="H2" t="s">
        <v>52</v>
      </c>
      <c r="I2" t="s">
        <v>53</v>
      </c>
      <c r="J2" t="s">
        <v>54</v>
      </c>
    </row>
    <row r="3" spans="1:10" x14ac:dyDescent="0.3">
      <c r="A3" s="1"/>
      <c r="B3" s="194"/>
      <c r="C3" s="194"/>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DE8F1-1C31-4D38-9EB4-C89888855863}">
  <sheetPr codeName="Feuil12"/>
  <dimension ref="A1:D6"/>
  <sheetViews>
    <sheetView workbookViewId="0">
      <selection activeCell="C6" sqref="C6"/>
    </sheetView>
  </sheetViews>
  <sheetFormatPr baseColWidth="10" defaultColWidth="11.44140625" defaultRowHeight="14.4" x14ac:dyDescent="0.3"/>
  <cols>
    <col min="1" max="1" width="17.5546875" bestFit="1" customWidth="1"/>
    <col min="2" max="2" width="17.5546875" customWidth="1"/>
    <col min="3" max="3" width="17.5546875" bestFit="1" customWidth="1"/>
    <col min="4" max="4" width="14.109375" bestFit="1" customWidth="1"/>
  </cols>
  <sheetData>
    <row r="1" spans="1:4" x14ac:dyDescent="0.3">
      <c r="A1" t="s">
        <v>55</v>
      </c>
      <c r="B1" t="s">
        <v>55</v>
      </c>
      <c r="C1" t="s">
        <v>27</v>
      </c>
      <c r="D1" t="s">
        <v>27</v>
      </c>
    </row>
    <row r="2" spans="1:4" x14ac:dyDescent="0.3">
      <c r="A2" t="s">
        <v>27</v>
      </c>
      <c r="B2" t="s">
        <v>27</v>
      </c>
      <c r="C2" t="s">
        <v>30</v>
      </c>
      <c r="D2" t="s">
        <v>30</v>
      </c>
    </row>
    <row r="3" spans="1:4" x14ac:dyDescent="0.3">
      <c r="A3" t="s">
        <v>30</v>
      </c>
      <c r="B3" t="s">
        <v>30</v>
      </c>
      <c r="C3" t="s">
        <v>28</v>
      </c>
      <c r="D3" t="s">
        <v>28</v>
      </c>
    </row>
    <row r="4" spans="1:4" x14ac:dyDescent="0.3">
      <c r="A4" t="s">
        <v>28</v>
      </c>
      <c r="B4" t="s">
        <v>28</v>
      </c>
      <c r="C4" t="s">
        <v>116</v>
      </c>
      <c r="D4" t="s">
        <v>116</v>
      </c>
    </row>
    <row r="5" spans="1:4" x14ac:dyDescent="0.3">
      <c r="A5" t="s">
        <v>116</v>
      </c>
      <c r="B5" t="s">
        <v>116</v>
      </c>
      <c r="C5" t="s">
        <v>130</v>
      </c>
      <c r="D5" t="s">
        <v>130</v>
      </c>
    </row>
    <row r="6" spans="1:4" x14ac:dyDescent="0.3">
      <c r="A6" t="s">
        <v>130</v>
      </c>
      <c r="B6" t="s">
        <v>130</v>
      </c>
    </row>
  </sheetData>
  <sheetProtection sheet="1" objects="1" scenarios="1"/>
  <phoneticPr fontId="2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9EC63-9CB3-4379-9208-D398A55A47E2}">
  <sheetPr codeName="Feuil3">
    <pageSetUpPr fitToPage="1"/>
  </sheetPr>
  <dimension ref="A1:V49"/>
  <sheetViews>
    <sheetView showGridLines="0" topLeftCell="A23" zoomScale="80" zoomScaleNormal="80" workbookViewId="0">
      <selection activeCell="C28" sqref="C28:C33"/>
    </sheetView>
  </sheetViews>
  <sheetFormatPr baseColWidth="10" defaultColWidth="11.44140625" defaultRowHeight="14.4" x14ac:dyDescent="0.3"/>
  <cols>
    <col min="1" max="1" width="4.5546875" style="3" customWidth="1"/>
    <col min="2" max="2" width="48.6640625" style="92" customWidth="1"/>
    <col min="3" max="3" width="64.88671875" style="3" customWidth="1"/>
    <col min="4" max="5" width="32.6640625" style="3" hidden="1" customWidth="1"/>
    <col min="6" max="6" width="120.33203125" style="4" customWidth="1"/>
    <col min="7" max="7" width="19.5546875" bestFit="1" customWidth="1"/>
    <col min="8" max="8" width="24.88671875" bestFit="1" customWidth="1"/>
    <col min="9" max="9" width="10.6640625" customWidth="1"/>
    <col min="10" max="10" width="15.6640625" customWidth="1"/>
    <col min="11" max="11" width="15.6640625" bestFit="1" customWidth="1"/>
    <col min="12" max="12" width="10.6640625" hidden="1" customWidth="1"/>
    <col min="13" max="13" width="14.88671875" hidden="1" customWidth="1"/>
    <col min="14" max="14" width="14.33203125" hidden="1" customWidth="1"/>
    <col min="15" max="15" width="10.6640625" hidden="1" customWidth="1"/>
    <col min="16" max="16" width="14.88671875" hidden="1" customWidth="1"/>
    <col min="17" max="17" width="14.33203125" hidden="1" customWidth="1"/>
    <col min="18" max="18" width="10.6640625" customWidth="1"/>
    <col min="19" max="19" width="14.88671875" bestFit="1" customWidth="1"/>
    <col min="20" max="20" width="14.33203125" bestFit="1" customWidth="1"/>
    <col min="22" max="22" width="11.44140625" style="181"/>
  </cols>
  <sheetData>
    <row r="1" spans="1:22" ht="59.25" customHeight="1" x14ac:dyDescent="0.3">
      <c r="A1" s="225" t="s">
        <v>738</v>
      </c>
      <c r="B1" s="226"/>
      <c r="C1" s="227"/>
      <c r="D1" s="65"/>
      <c r="E1" s="65"/>
      <c r="F1" s="211" t="s">
        <v>4</v>
      </c>
    </row>
    <row r="2" spans="1:22" ht="59.25" customHeight="1" thickBot="1" x14ac:dyDescent="0.35">
      <c r="A2" s="222" t="s">
        <v>732</v>
      </c>
      <c r="B2" s="223"/>
      <c r="C2" s="224"/>
      <c r="D2" s="66"/>
      <c r="E2" s="67"/>
      <c r="F2" s="212"/>
    </row>
    <row r="3" spans="1:22" ht="35.1" customHeight="1" x14ac:dyDescent="0.3">
      <c r="A3" s="213" t="s">
        <v>5</v>
      </c>
      <c r="B3" s="68" t="s">
        <v>6</v>
      </c>
      <c r="C3" s="69" t="s">
        <v>7</v>
      </c>
      <c r="D3" s="70"/>
      <c r="E3" s="71"/>
      <c r="F3" s="72"/>
    </row>
    <row r="4" spans="1:22" ht="35.1" customHeight="1" x14ac:dyDescent="0.3">
      <c r="A4" s="214"/>
      <c r="B4" s="73" t="s">
        <v>8</v>
      </c>
      <c r="C4" s="74" t="s">
        <v>9</v>
      </c>
      <c r="D4" s="75"/>
      <c r="E4" s="76"/>
      <c r="F4" s="77"/>
    </row>
    <row r="5" spans="1:22" ht="35.1" customHeight="1" x14ac:dyDescent="0.3">
      <c r="A5" s="214"/>
      <c r="B5" s="73" t="s">
        <v>10</v>
      </c>
      <c r="C5" s="74" t="s">
        <v>11</v>
      </c>
      <c r="D5" s="75"/>
      <c r="E5" s="76"/>
      <c r="F5" s="77"/>
    </row>
    <row r="6" spans="1:22" ht="35.1" customHeight="1" x14ac:dyDescent="0.3">
      <c r="A6" s="214"/>
      <c r="B6" s="78" t="s">
        <v>12</v>
      </c>
      <c r="C6" s="79">
        <v>13002979600260</v>
      </c>
      <c r="D6" s="80"/>
      <c r="E6" s="81"/>
      <c r="F6" s="82"/>
    </row>
    <row r="7" spans="1:22" ht="35.1" customHeight="1" thickBot="1" x14ac:dyDescent="0.35">
      <c r="A7" s="215"/>
      <c r="B7" s="83" t="s">
        <v>61</v>
      </c>
      <c r="C7" s="84" t="s">
        <v>58</v>
      </c>
      <c r="D7" s="85"/>
      <c r="E7" s="86"/>
      <c r="F7" s="87"/>
    </row>
    <row r="8" spans="1:22" ht="35.1" customHeight="1" x14ac:dyDescent="0.3">
      <c r="A8" s="216" t="s">
        <v>70</v>
      </c>
      <c r="B8" s="88" t="s">
        <v>71</v>
      </c>
      <c r="C8" s="18" t="s">
        <v>92</v>
      </c>
      <c r="D8" s="89"/>
      <c r="E8" s="90"/>
      <c r="F8" s="72" t="s">
        <v>13</v>
      </c>
      <c r="G8" s="91" t="str">
        <f>IF(ISNUMBER(SEARCH("ENSCM",A2)),"ENSCM",IF(ISNUMBER(SEARCH("AGRO",A2)),"AGRO",IF(ISNUMBER(SEARCH("PAUL VALERY",A2)),"UMPV",IF(ISNUMBER(SEARCH("NIMES",A2)),"NIMES",IF(ISNUMBER(SEARCH("PERPIGNAN",A2)),"UPVD",IF(ISNUMBER(SEARCH("MONTPELLIER",A2)),"UM",""))))))</f>
        <v>UPVD</v>
      </c>
      <c r="H8" s="187"/>
    </row>
    <row r="9" spans="1:22" ht="35.1" customHeight="1" x14ac:dyDescent="0.3">
      <c r="A9" s="217"/>
      <c r="B9" s="92" t="s">
        <v>131</v>
      </c>
      <c r="C9" s="104" t="str">
        <f>_xlfn.XLOOKUP(C8,SitesFormations[Site de formation principal],SitesFormations[adresse],"")</f>
        <v>52 AVENUE PAUL ALDUY, 66100 PERPIGNAN</v>
      </c>
      <c r="D9" s="93"/>
      <c r="E9" s="94"/>
      <c r="F9" s="77" t="s">
        <v>157</v>
      </c>
    </row>
    <row r="10" spans="1:22" ht="35.1" customHeight="1" x14ac:dyDescent="0.3">
      <c r="A10" s="218"/>
      <c r="B10" s="95" t="s">
        <v>132</v>
      </c>
      <c r="C10" s="104" t="str">
        <f>_xlfn.XLOOKUP(C8,SitesFormations[Site de formation principal],SitesFormations[UAI],"")</f>
        <v>0660437S</v>
      </c>
      <c r="D10" s="93"/>
      <c r="E10" s="94"/>
      <c r="F10" s="77" t="s">
        <v>157</v>
      </c>
      <c r="G10" s="91" t="str" cm="1">
        <f t="array" ref="G10">IFERROR(_xlfn._xlws.FILTER(SitesFormations[UAI],SitesFormations[Site de formation principal]='Fiche formation'!C8),"")</f>
        <v>0660437S</v>
      </c>
    </row>
    <row r="11" spans="1:22" ht="35.1" customHeight="1" x14ac:dyDescent="0.3">
      <c r="A11" s="218"/>
      <c r="B11" s="96" t="s">
        <v>133</v>
      </c>
      <c r="C11" s="79">
        <v>13002979600013</v>
      </c>
      <c r="D11" s="93"/>
      <c r="E11" s="94"/>
      <c r="F11" s="77"/>
      <c r="G11" s="91"/>
    </row>
    <row r="12" spans="1:22" ht="35.1" customHeight="1" x14ac:dyDescent="0.3">
      <c r="A12" s="218"/>
      <c r="B12" s="97" t="s">
        <v>73</v>
      </c>
      <c r="C12" s="171"/>
      <c r="D12" s="98"/>
      <c r="E12" s="99"/>
      <c r="F12" s="220" t="s">
        <v>22</v>
      </c>
      <c r="G12" s="91"/>
    </row>
    <row r="13" spans="1:22" ht="35.1" customHeight="1" thickBot="1" x14ac:dyDescent="0.35">
      <c r="A13" s="219"/>
      <c r="B13" s="100" t="s">
        <v>72</v>
      </c>
      <c r="C13" s="17"/>
      <c r="D13" s="101"/>
      <c r="E13" s="102"/>
      <c r="F13" s="221"/>
    </row>
    <row r="14" spans="1:22" ht="45" customHeight="1" x14ac:dyDescent="0.3">
      <c r="A14" s="228" t="s">
        <v>193</v>
      </c>
      <c r="B14" s="165" t="s">
        <v>118</v>
      </c>
      <c r="C14" s="18" t="s">
        <v>302</v>
      </c>
      <c r="D14" s="89"/>
      <c r="E14" s="90"/>
      <c r="F14" s="72" t="s">
        <v>160</v>
      </c>
      <c r="G14" s="91"/>
      <c r="V14" s="181" t="str" cm="1">
        <f t="array" ref="V14:V41">IFERROR(_xlfn.UNIQUE(_xlfn._xlws.FILTER(Groupes[Nom court formation],Groupes[Site de formation]=C8)),"")</f>
        <v>DEUST Métiers de la Forme</v>
      </c>
    </row>
    <row r="15" spans="1:22" ht="35.1" customHeight="1" x14ac:dyDescent="0.3">
      <c r="A15" s="229"/>
      <c r="B15" s="107" t="s">
        <v>14</v>
      </c>
      <c r="C15" s="196" t="str">
        <f>_xlfn.XLOOKUP(C14,Formations[Nom court],Formations[Diplôme abrégé],"")</f>
        <v>MASTER</v>
      </c>
      <c r="D15" s="197"/>
      <c r="E15" s="110"/>
      <c r="F15" s="77" t="s">
        <v>134</v>
      </c>
      <c r="G15" s="91"/>
      <c r="V15" s="181" t="str">
        <v>LG Elec Energ Electri Automatique</v>
      </c>
    </row>
    <row r="16" spans="1:22" ht="35.1" customHeight="1" x14ac:dyDescent="0.3">
      <c r="A16" s="229"/>
      <c r="B16" s="103" t="s">
        <v>60</v>
      </c>
      <c r="C16" s="104" t="str">
        <f>_xlfn.XLOOKUP(C14,Formations[Nom court],Formations[Mention RNCP],"")</f>
        <v>Calcul haute performance, simulation</v>
      </c>
      <c r="D16" s="105"/>
      <c r="E16" s="106"/>
      <c r="F16" s="77" t="s">
        <v>134</v>
      </c>
      <c r="G16" s="91"/>
      <c r="V16" s="181" t="str">
        <v>LG Phy parcours Sc pour l'Ingénieur</v>
      </c>
    </row>
    <row r="17" spans="1:22" ht="35.1" customHeight="1" x14ac:dyDescent="0.3">
      <c r="A17" s="229"/>
      <c r="B17" s="107" t="s">
        <v>15</v>
      </c>
      <c r="C17" s="104" t="str">
        <f>_xlfn.TEXTJOIN(" - ",TRUE,_xlfn.XLOOKUP(C14,Formations[Nom court],Formations[Parcours (CFA)],""))</f>
        <v/>
      </c>
      <c r="D17" s="105"/>
      <c r="E17" s="106"/>
      <c r="F17" s="77" t="s">
        <v>134</v>
      </c>
      <c r="G17" s="91"/>
      <c r="V17" s="181" t="str">
        <v>LP Action collective dévelopt social</v>
      </c>
    </row>
    <row r="18" spans="1:22" ht="35.1" customHeight="1" x14ac:dyDescent="0.3">
      <c r="A18" s="229"/>
      <c r="B18" s="107" t="s">
        <v>16</v>
      </c>
      <c r="C18" s="196" t="str">
        <f>_xlfn.XLOOKUP(C14,Formations[Nom court],Formations[Acronyme formation],"")</f>
        <v>M CHPS</v>
      </c>
      <c r="D18" s="105"/>
      <c r="E18" s="106"/>
      <c r="F18" s="77" t="s">
        <v>134</v>
      </c>
      <c r="G18" s="91"/>
      <c r="V18" s="181" t="str">
        <v>LP Administrateur Systèmes Réseaux</v>
      </c>
    </row>
    <row r="19" spans="1:22" ht="35.1" customHeight="1" thickBot="1" x14ac:dyDescent="0.35">
      <c r="A19" s="230"/>
      <c r="B19" s="190" t="s">
        <v>17</v>
      </c>
      <c r="C19" s="108" t="str">
        <f>_xlfn.XLOOKUP(C14,Formations[Nom court],Formations[Code RNCP],"")</f>
        <v>39279</v>
      </c>
      <c r="D19" s="109"/>
      <c r="E19" s="110"/>
      <c r="F19" s="82" t="s">
        <v>134</v>
      </c>
      <c r="G19" s="91"/>
      <c r="V19" s="181" t="str">
        <v>LP Accompagnement Insertion Sociale</v>
      </c>
    </row>
    <row r="20" spans="1:22" s="4" customFormat="1" ht="35.1" customHeight="1" x14ac:dyDescent="0.3">
      <c r="A20" s="242" t="s">
        <v>192</v>
      </c>
      <c r="B20" s="111"/>
      <c r="C20" s="112" t="str">
        <f>_xlfn.TEXTJOIN(" ",TRUE,
C15,
_xlfn.SWITCH(C18,"DNO","2e année","DE AUDIO","3e année",
_xlfn.SWITCH(C15,"DEUST","2e année","DSCG","2e année","MASTER","2e année","BUT","3e année","DCG","3e année","LG","3e année","LP","3e année","INGE","5e année","")
),
"2026-2027")</f>
        <v>MASTER 2e année 2026-2027</v>
      </c>
      <c r="D20" s="89"/>
      <c r="E20" s="89"/>
      <c r="F20" s="72"/>
      <c r="V20" s="182" t="str">
        <v>LP Droit immobilier</v>
      </c>
    </row>
    <row r="21" spans="1:22" ht="35.1" customHeight="1" thickBot="1" x14ac:dyDescent="0.35">
      <c r="A21" s="243"/>
      <c r="B21" s="201" t="s">
        <v>194</v>
      </c>
      <c r="C21" s="202">
        <v>2</v>
      </c>
      <c r="D21" s="188"/>
      <c r="E21" s="189"/>
      <c r="F21" s="203" t="s">
        <v>739</v>
      </c>
      <c r="G21" s="91"/>
      <c r="V21" s="181" t="str">
        <v>LP Metiers Adm collectiv territor 66</v>
      </c>
    </row>
    <row r="22" spans="1:22" ht="35.1" customHeight="1" x14ac:dyDescent="0.3">
      <c r="A22" s="239" t="s">
        <v>191</v>
      </c>
      <c r="B22" s="199" t="s">
        <v>75</v>
      </c>
      <c r="C22" s="200" t="s">
        <v>767</v>
      </c>
      <c r="D22" s="93"/>
      <c r="E22" s="93"/>
      <c r="F22" s="220" t="s">
        <v>99</v>
      </c>
      <c r="V22" s="181" t="str">
        <v>LP Métiers du Journalisme et Presse</v>
      </c>
    </row>
    <row r="23" spans="1:22" s="3" customFormat="1" ht="35.1" customHeight="1" x14ac:dyDescent="0.3">
      <c r="A23" s="240"/>
      <c r="B23" s="113" t="s">
        <v>76</v>
      </c>
      <c r="C23" s="14" t="s">
        <v>768</v>
      </c>
      <c r="D23" s="93"/>
      <c r="E23" s="93"/>
      <c r="F23" s="237"/>
      <c r="V23" s="182" t="str">
        <v>LP Nutrition du Sujet Âgé</v>
      </c>
    </row>
    <row r="24" spans="1:22" s="3" customFormat="1" ht="35.1" customHeight="1" x14ac:dyDescent="0.3">
      <c r="A24" s="240"/>
      <c r="B24" s="113" t="s">
        <v>77</v>
      </c>
      <c r="C24" s="14" t="s">
        <v>769</v>
      </c>
      <c r="D24" s="93"/>
      <c r="E24" s="93"/>
      <c r="F24" s="237"/>
      <c r="V24" s="182" t="str">
        <v>LP Tech Froid Energies Renouvelables</v>
      </c>
    </row>
    <row r="25" spans="1:22" s="3" customFormat="1" ht="35.1" customHeight="1" x14ac:dyDescent="0.3">
      <c r="A25" s="240"/>
      <c r="B25" s="113" t="s">
        <v>78</v>
      </c>
      <c r="C25" s="16" t="s">
        <v>776</v>
      </c>
      <c r="D25" s="105"/>
      <c r="E25" s="93"/>
      <c r="F25" s="237"/>
      <c r="V25" s="182" t="str">
        <v>M Administration Publique 66</v>
      </c>
    </row>
    <row r="26" spans="1:22" s="3" customFormat="1" ht="35.1" customHeight="1" x14ac:dyDescent="0.3">
      <c r="A26" s="240"/>
      <c r="B26" s="113" t="s">
        <v>79</v>
      </c>
      <c r="C26" s="16" t="s">
        <v>775</v>
      </c>
      <c r="D26" s="105"/>
      <c r="E26" s="93"/>
      <c r="F26" s="237"/>
      <c r="V26" s="182" t="str">
        <v>M Archéo préservat°patrimoine maritime</v>
      </c>
    </row>
    <row r="27" spans="1:22" s="3" customFormat="1" ht="35.1" customHeight="1" x14ac:dyDescent="0.3">
      <c r="A27" s="240"/>
      <c r="B27" s="113" t="s">
        <v>80</v>
      </c>
      <c r="C27" s="16" t="s">
        <v>774</v>
      </c>
      <c r="D27" s="105"/>
      <c r="E27" s="93"/>
      <c r="F27" s="238"/>
      <c r="V27" s="182" t="str">
        <v>M Biodiversité Développement Durable</v>
      </c>
    </row>
    <row r="28" spans="1:22" s="3" customFormat="1" ht="35.1" customHeight="1" x14ac:dyDescent="0.3">
      <c r="A28" s="240"/>
      <c r="B28" s="113" t="s">
        <v>81</v>
      </c>
      <c r="C28" s="14"/>
      <c r="D28" s="93"/>
      <c r="E28" s="93"/>
      <c r="F28" s="220"/>
      <c r="V28" s="182" t="str">
        <v>M CCS Acteurs Sociétés Territoire</v>
      </c>
    </row>
    <row r="29" spans="1:22" s="3" customFormat="1" ht="35.1" customHeight="1" x14ac:dyDescent="0.3">
      <c r="A29" s="240"/>
      <c r="B29" s="113" t="s">
        <v>82</v>
      </c>
      <c r="C29" s="14"/>
      <c r="D29" s="93"/>
      <c r="E29" s="93"/>
      <c r="F29" s="237"/>
      <c r="V29" s="182" t="str">
        <v>M Chimie 66</v>
      </c>
    </row>
    <row r="30" spans="1:22" s="3" customFormat="1" ht="35.1" customHeight="1" x14ac:dyDescent="0.3">
      <c r="A30" s="240"/>
      <c r="B30" s="113" t="s">
        <v>83</v>
      </c>
      <c r="C30" s="14"/>
      <c r="D30" s="93"/>
      <c r="E30" s="93"/>
      <c r="F30" s="237"/>
      <c r="V30" s="182" t="str">
        <v>M Calcul Haute Performance Simulation</v>
      </c>
    </row>
    <row r="31" spans="1:22" s="3" customFormat="1" ht="35.1" customHeight="1" x14ac:dyDescent="0.3">
      <c r="A31" s="240"/>
      <c r="B31" s="113" t="s">
        <v>84</v>
      </c>
      <c r="C31" s="14"/>
      <c r="D31" s="93"/>
      <c r="E31" s="93"/>
      <c r="F31" s="237"/>
      <c r="V31" s="182" t="str">
        <v>M Droit des affaires 66</v>
      </c>
    </row>
    <row r="32" spans="1:22" s="3" customFormat="1" ht="35.1" customHeight="1" x14ac:dyDescent="0.3">
      <c r="A32" s="240"/>
      <c r="B32" s="113" t="s">
        <v>85</v>
      </c>
      <c r="C32" s="14"/>
      <c r="D32" s="93"/>
      <c r="E32" s="93"/>
      <c r="F32" s="237"/>
      <c r="V32" s="182" t="str">
        <v>M Energie Electrique Automatique 66</v>
      </c>
    </row>
    <row r="33" spans="1:22" s="3" customFormat="1" ht="35.1" customHeight="1" thickBot="1" x14ac:dyDescent="0.35">
      <c r="A33" s="241"/>
      <c r="B33" s="113" t="s">
        <v>86</v>
      </c>
      <c r="C33" s="14"/>
      <c r="D33" s="101"/>
      <c r="E33" s="93"/>
      <c r="F33" s="221"/>
      <c r="V33" s="182" t="str">
        <v>M Métiers du patrimoine</v>
      </c>
    </row>
    <row r="34" spans="1:22" s="3" customFormat="1" ht="35.1" customHeight="1" thickBot="1" x14ac:dyDescent="0.35">
      <c r="A34" s="234" t="s">
        <v>18</v>
      </c>
      <c r="B34" s="114" t="s">
        <v>69</v>
      </c>
      <c r="C34" s="115">
        <f>IF(_xlfn.MINIFS(Import!A:A,Import!D:D,"Rentrée")=DATE(1900,1,0),"",_xlfn.MINIFS(Import!A:A,Import!D:D,"Rentrée"))</f>
        <v>46279</v>
      </c>
      <c r="D34" s="116"/>
      <c r="E34" s="117"/>
      <c r="F34" s="72" t="s">
        <v>87</v>
      </c>
      <c r="H34" s="183" t="s">
        <v>23</v>
      </c>
      <c r="I34" s="231" t="str">
        <f>C36</f>
        <v>MASTER 2e année 2026-2027</v>
      </c>
      <c r="J34" s="232"/>
      <c r="K34" s="233"/>
      <c r="L34" s="231">
        <f>D36</f>
        <v>0</v>
      </c>
      <c r="M34" s="232"/>
      <c r="N34" s="233"/>
      <c r="O34" s="231">
        <f>G36</f>
        <v>0</v>
      </c>
      <c r="P34" s="232"/>
      <c r="Q34" s="233"/>
      <c r="R34" s="231" t="s">
        <v>57</v>
      </c>
      <c r="S34" s="232"/>
      <c r="T34" s="233"/>
      <c r="V34" s="182" t="str">
        <v>M Histoire de l'Art et patrimoine</v>
      </c>
    </row>
    <row r="35" spans="1:22" s="3" customFormat="1" ht="35.1" customHeight="1" thickBot="1" x14ac:dyDescent="0.35">
      <c r="A35" s="235"/>
      <c r="B35" s="118" t="s">
        <v>56</v>
      </c>
      <c r="C35" s="119">
        <f>IF(_xlfn.MAXIFS(Import!A:A,Import!D:D,"Examens")=DATE(1900,1,0),"",_xlfn.MAXIFS(Import!A:A,Import!D:D,"Examens"))</f>
        <v>46637</v>
      </c>
      <c r="D35" s="120"/>
      <c r="E35" s="121"/>
      <c r="F35" s="87" t="s">
        <v>87</v>
      </c>
      <c r="H35" s="122"/>
      <c r="I35" s="123" t="s">
        <v>24</v>
      </c>
      <c r="J35" s="124" t="s">
        <v>25</v>
      </c>
      <c r="K35" s="125" t="s">
        <v>26</v>
      </c>
      <c r="L35" s="123" t="s">
        <v>24</v>
      </c>
      <c r="M35" s="124" t="s">
        <v>25</v>
      </c>
      <c r="N35" s="125" t="s">
        <v>26</v>
      </c>
      <c r="O35" s="123" t="s">
        <v>24</v>
      </c>
      <c r="P35" s="124" t="s">
        <v>25</v>
      </c>
      <c r="Q35" s="125" t="s">
        <v>26</v>
      </c>
      <c r="R35" s="123" t="s">
        <v>24</v>
      </c>
      <c r="S35" s="124" t="s">
        <v>25</v>
      </c>
      <c r="T35" s="125" t="s">
        <v>26</v>
      </c>
      <c r="V35" s="182" t="str">
        <v>M Interprétation Valo. Environnements</v>
      </c>
    </row>
    <row r="36" spans="1:22" s="4" customFormat="1" ht="35.1" customHeight="1" x14ac:dyDescent="0.3">
      <c r="A36" s="235"/>
      <c r="B36" s="114"/>
      <c r="C36" s="126" t="str">
        <f>C20</f>
        <v>MASTER 2e année 2026-2027</v>
      </c>
      <c r="D36" s="127"/>
      <c r="E36" s="127"/>
      <c r="F36" s="72"/>
      <c r="H36" s="128" t="s">
        <v>27</v>
      </c>
      <c r="I36" s="129">
        <f>COUNTIF(Import!D:D,"Centre")/2 + COUNTIF(Import!D:D,"Rentrée")/2</f>
        <v>54</v>
      </c>
      <c r="J36" s="129">
        <f>I36*7</f>
        <v>378</v>
      </c>
      <c r="K36" s="129"/>
      <c r="L36" s="129"/>
      <c r="M36" s="129"/>
      <c r="N36" s="129"/>
      <c r="O36" s="129"/>
      <c r="P36" s="129"/>
      <c r="Q36" s="129"/>
      <c r="R36" s="130">
        <f>I36+L36+O36</f>
        <v>54</v>
      </c>
      <c r="S36" s="130">
        <f>J36+M36+Q36</f>
        <v>378</v>
      </c>
      <c r="T36" s="131"/>
      <c r="V36" s="182" t="str">
        <v>M JusticeProcèsProcédures Contentieux</v>
      </c>
    </row>
    <row r="37" spans="1:22" s="3" customFormat="1" ht="35.1" customHeight="1" x14ac:dyDescent="0.3">
      <c r="A37" s="235"/>
      <c r="B37" s="103" t="s">
        <v>62</v>
      </c>
      <c r="C37" s="9">
        <v>402</v>
      </c>
      <c r="D37" s="133"/>
      <c r="E37" s="133"/>
      <c r="F37" s="77"/>
      <c r="H37" s="134" t="s">
        <v>28</v>
      </c>
      <c r="I37" s="135">
        <f>COUNTIF(Import!D:D,"Examens")/2</f>
        <v>12</v>
      </c>
      <c r="J37" s="135">
        <f>I37*7</f>
        <v>84</v>
      </c>
      <c r="K37" s="135"/>
      <c r="L37" s="135"/>
      <c r="M37" s="135"/>
      <c r="N37" s="135"/>
      <c r="O37" s="135"/>
      <c r="P37" s="135"/>
      <c r="Q37" s="135"/>
      <c r="R37" s="136">
        <f t="shared" ref="R37:R42" si="0">I37+L37+O37</f>
        <v>12</v>
      </c>
      <c r="S37" s="136">
        <f t="shared" ref="S37:S42" si="1">J37+M37+Q37</f>
        <v>84</v>
      </c>
      <c r="T37" s="137"/>
      <c r="V37" s="182" t="str">
        <v>M Energie Matériaux Procédés Solaires</v>
      </c>
    </row>
    <row r="38" spans="1:22" s="3" customFormat="1" ht="35.1" customHeight="1" thickBot="1" x14ac:dyDescent="0.35">
      <c r="A38" s="235"/>
      <c r="B38" s="103" t="s">
        <v>63</v>
      </c>
      <c r="C38" s="132">
        <f>(C41*35)-C37</f>
        <v>60</v>
      </c>
      <c r="D38" s="133"/>
      <c r="E38" s="133"/>
      <c r="F38" s="77" t="s">
        <v>161</v>
      </c>
      <c r="G38" s="204" t="s">
        <v>740</v>
      </c>
      <c r="H38" s="138" t="s">
        <v>135</v>
      </c>
      <c r="I38" s="139">
        <f>COUNTIF(Import!D:D,"Révisions (Ctr)")/2</f>
        <v>0</v>
      </c>
      <c r="J38" s="139">
        <f>I38*7</f>
        <v>0</v>
      </c>
      <c r="K38" s="139"/>
      <c r="L38" s="139"/>
      <c r="M38" s="139"/>
      <c r="N38" s="139"/>
      <c r="O38" s="139"/>
      <c r="P38" s="139"/>
      <c r="Q38" s="139"/>
      <c r="R38" s="140">
        <f t="shared" si="0"/>
        <v>0</v>
      </c>
      <c r="S38" s="140">
        <f t="shared" si="1"/>
        <v>0</v>
      </c>
      <c r="T38" s="141"/>
      <c r="V38" s="182" t="str">
        <v>M Sociologie 66</v>
      </c>
    </row>
    <row r="39" spans="1:22" s="3" customFormat="1" ht="35.1" customHeight="1" thickBot="1" x14ac:dyDescent="0.35">
      <c r="A39" s="235"/>
      <c r="B39" s="103" t="s">
        <v>64</v>
      </c>
      <c r="C39" s="132">
        <f>C37+C38</f>
        <v>462</v>
      </c>
      <c r="D39" s="133"/>
      <c r="E39" s="133"/>
      <c r="F39" s="77" t="s">
        <v>162</v>
      </c>
      <c r="G39" s="142"/>
      <c r="H39" s="143" t="s">
        <v>29</v>
      </c>
      <c r="I39" s="144">
        <f>IF($G$38="compté dans le temps de formation",SUM(I36:I38),SUM(I36:I37))</f>
        <v>66</v>
      </c>
      <c r="J39" s="145">
        <f>IF($G$38="compté dans le temps de formation",SUM(J36:J38),SUM(J36:J37))</f>
        <v>462</v>
      </c>
      <c r="K39" s="146">
        <f>IFERROR(J39/(J39+J42),"")</f>
        <v>0.26400000000000001</v>
      </c>
      <c r="L39" s="144"/>
      <c r="M39" s="145"/>
      <c r="N39" s="146"/>
      <c r="O39" s="144"/>
      <c r="P39" s="145"/>
      <c r="Q39" s="146"/>
      <c r="R39" s="144">
        <f t="shared" si="0"/>
        <v>66</v>
      </c>
      <c r="S39" s="145">
        <f t="shared" si="1"/>
        <v>462</v>
      </c>
      <c r="T39" s="146">
        <f>IFERROR(S39/(S39+S42),"")</f>
        <v>0.26400000000000001</v>
      </c>
      <c r="V39" s="182" t="str">
        <v>M Archéologie</v>
      </c>
    </row>
    <row r="40" spans="1:22" s="3" customFormat="1" ht="35.1" customHeight="1" x14ac:dyDescent="0.3">
      <c r="A40" s="235"/>
      <c r="B40" s="107" t="s">
        <v>19</v>
      </c>
      <c r="C40" s="132">
        <f>I39</f>
        <v>66</v>
      </c>
      <c r="D40" s="133"/>
      <c r="E40" s="133"/>
      <c r="F40" s="77" t="s">
        <v>87</v>
      </c>
      <c r="H40" s="147" t="s">
        <v>136</v>
      </c>
      <c r="I40" s="148">
        <f>COUNTIF(Import!D:D,"Révisions (Etp)")/2</f>
        <v>0</v>
      </c>
      <c r="J40" s="149">
        <f>I40*7</f>
        <v>0</v>
      </c>
      <c r="K40" s="150"/>
      <c r="L40" s="148"/>
      <c r="M40" s="149"/>
      <c r="N40" s="150"/>
      <c r="O40" s="148"/>
      <c r="P40" s="149"/>
      <c r="Q40" s="150"/>
      <c r="R40" s="151">
        <f t="shared" si="0"/>
        <v>0</v>
      </c>
      <c r="S40" s="152">
        <f t="shared" si="1"/>
        <v>0</v>
      </c>
      <c r="T40" s="153"/>
      <c r="V40" s="182" t="str">
        <v>M Science de la Mer</v>
      </c>
    </row>
    <row r="41" spans="1:22" s="3" customFormat="1" ht="35.1" customHeight="1" thickBot="1" x14ac:dyDescent="0.35">
      <c r="A41" s="235"/>
      <c r="B41" s="107" t="s">
        <v>65</v>
      </c>
      <c r="C41" s="132">
        <f>C40/5</f>
        <v>13.2</v>
      </c>
      <c r="D41" s="133"/>
      <c r="E41" s="133"/>
      <c r="F41" s="77" t="s">
        <v>87</v>
      </c>
      <c r="H41" s="154" t="s">
        <v>30</v>
      </c>
      <c r="I41" s="155">
        <f>COUNTIF(Import!D:D,"Entreprise")/2</f>
        <v>184</v>
      </c>
      <c r="J41" s="156">
        <f>I41*7</f>
        <v>1288</v>
      </c>
      <c r="K41" s="157"/>
      <c r="L41" s="155"/>
      <c r="M41" s="156"/>
      <c r="N41" s="157"/>
      <c r="O41" s="155"/>
      <c r="P41" s="156"/>
      <c r="Q41" s="157"/>
      <c r="R41" s="158">
        <f t="shared" si="0"/>
        <v>184</v>
      </c>
      <c r="S41" s="159">
        <f t="shared" si="1"/>
        <v>1288</v>
      </c>
      <c r="T41" s="160"/>
      <c r="V41" s="182" t="str">
        <v>M Urbanisme Habitat</v>
      </c>
    </row>
    <row r="42" spans="1:22" s="3" customFormat="1" ht="35.1" customHeight="1" thickBot="1" x14ac:dyDescent="0.35">
      <c r="A42" s="235"/>
      <c r="B42" s="161" t="s">
        <v>59</v>
      </c>
      <c r="C42" s="162">
        <f>C39+D39+E39</f>
        <v>462</v>
      </c>
      <c r="D42" s="163"/>
      <c r="E42" s="164"/>
      <c r="F42" s="82" t="s">
        <v>87</v>
      </c>
      <c r="H42" s="143" t="s">
        <v>31</v>
      </c>
      <c r="I42" s="144">
        <f>SUM(I40:I41)</f>
        <v>184</v>
      </c>
      <c r="J42" s="145">
        <f>SUM(J40:J41)</f>
        <v>1288</v>
      </c>
      <c r="K42" s="146">
        <f>IFERROR(J42/(J42+J39),"")</f>
        <v>0.73599999999999999</v>
      </c>
      <c r="L42" s="144"/>
      <c r="M42" s="145"/>
      <c r="N42" s="146"/>
      <c r="O42" s="144"/>
      <c r="P42" s="145"/>
      <c r="Q42" s="146"/>
      <c r="R42" s="144">
        <f t="shared" si="0"/>
        <v>184</v>
      </c>
      <c r="S42" s="145">
        <f t="shared" si="1"/>
        <v>1288</v>
      </c>
      <c r="T42" s="146">
        <f>IFERROR(S42/(S42+S39),"")</f>
        <v>0.73599999999999999</v>
      </c>
      <c r="V42" s="182"/>
    </row>
    <row r="43" spans="1:22" s="3" customFormat="1" ht="35.1" customHeight="1" x14ac:dyDescent="0.3">
      <c r="A43" s="235"/>
      <c r="B43" s="165" t="s">
        <v>66</v>
      </c>
      <c r="C43" s="18" t="s">
        <v>770</v>
      </c>
      <c r="D43" s="89"/>
      <c r="E43" s="90"/>
      <c r="F43" s="72" t="s">
        <v>13</v>
      </c>
      <c r="H43"/>
      <c r="V43" s="182"/>
    </row>
    <row r="44" spans="1:22" s="3" customFormat="1" ht="35.1" customHeight="1" x14ac:dyDescent="0.3">
      <c r="A44" s="235"/>
      <c r="B44" s="166" t="s">
        <v>100</v>
      </c>
      <c r="C44" s="9"/>
      <c r="D44" s="133"/>
      <c r="E44" s="133"/>
      <c r="F44" s="184" t="s">
        <v>159</v>
      </c>
      <c r="G44" s="167"/>
      <c r="H44" s="167" t="b">
        <f>OR(D43="Distanciel",D43="Mixte")</f>
        <v>0</v>
      </c>
      <c r="I44" s="167"/>
      <c r="V44" s="182"/>
    </row>
    <row r="45" spans="1:22" s="3" customFormat="1" ht="35.1" customHeight="1" x14ac:dyDescent="0.3">
      <c r="A45" s="235"/>
      <c r="B45" s="168" t="s">
        <v>20</v>
      </c>
      <c r="C45" s="16" t="s">
        <v>771</v>
      </c>
      <c r="D45" s="105"/>
      <c r="E45" s="106"/>
      <c r="F45" s="77" t="s">
        <v>13</v>
      </c>
      <c r="H45"/>
      <c r="V45" s="182"/>
    </row>
    <row r="46" spans="1:22" s="92" customFormat="1" ht="35.1" customHeight="1" x14ac:dyDescent="0.3">
      <c r="A46" s="235"/>
      <c r="B46" s="107" t="s">
        <v>21</v>
      </c>
      <c r="C46" s="16" t="s">
        <v>772</v>
      </c>
      <c r="D46" s="105"/>
      <c r="E46" s="106"/>
      <c r="F46" s="77" t="s">
        <v>13</v>
      </c>
      <c r="H46"/>
      <c r="V46" s="182"/>
    </row>
    <row r="47" spans="1:22" s="92" customFormat="1" ht="35.1" customHeight="1" x14ac:dyDescent="0.3">
      <c r="A47" s="235"/>
      <c r="B47" s="103" t="s">
        <v>67</v>
      </c>
      <c r="C47" s="16" t="s">
        <v>773</v>
      </c>
      <c r="D47" s="105"/>
      <c r="E47" s="106"/>
      <c r="F47" s="77" t="s">
        <v>13</v>
      </c>
      <c r="H47"/>
      <c r="V47" s="182"/>
    </row>
    <row r="48" spans="1:22" s="92" customFormat="1" ht="35.1" customHeight="1" x14ac:dyDescent="0.3">
      <c r="A48" s="235"/>
      <c r="B48" s="103" t="s">
        <v>74</v>
      </c>
      <c r="C48" s="16"/>
      <c r="D48" s="105"/>
      <c r="E48" s="106"/>
      <c r="F48" s="77"/>
      <c r="G48" s="167"/>
      <c r="H48"/>
      <c r="V48" s="182"/>
    </row>
    <row r="49" spans="1:6" ht="35.1" customHeight="1" thickBot="1" x14ac:dyDescent="0.35">
      <c r="A49" s="236"/>
      <c r="B49" s="118" t="s">
        <v>68</v>
      </c>
      <c r="C49" s="19" t="s">
        <v>773</v>
      </c>
      <c r="D49" s="169"/>
      <c r="E49" s="170"/>
      <c r="F49" s="87" t="s">
        <v>13</v>
      </c>
    </row>
  </sheetData>
  <sheetProtection algorithmName="SHA-512" hashValue="dnoY1NTCQ37SSVyevdeOQ5hiHrtqQtLqD7EE1sngN3soomUYEMuzguIKiMWi9ojyVZ/+9I+ite+dciWs4glZwg==" saltValue="9W+AzgnG7Qd2WzSwkSQC8w==" spinCount="100000" sheet="1" scenarios="1"/>
  <mergeCells count="16">
    <mergeCell ref="A14:A19"/>
    <mergeCell ref="L34:N34"/>
    <mergeCell ref="R34:T34"/>
    <mergeCell ref="A34:A49"/>
    <mergeCell ref="F22:F27"/>
    <mergeCell ref="F28:F33"/>
    <mergeCell ref="I34:K34"/>
    <mergeCell ref="O34:Q34"/>
    <mergeCell ref="A22:A33"/>
    <mergeCell ref="A20:A21"/>
    <mergeCell ref="F1:F2"/>
    <mergeCell ref="A3:A7"/>
    <mergeCell ref="A8:A13"/>
    <mergeCell ref="F12:F13"/>
    <mergeCell ref="A2:C2"/>
    <mergeCell ref="A1:C1"/>
  </mergeCells>
  <phoneticPr fontId="23" type="noConversion"/>
  <conditionalFormatting sqref="C8 C14">
    <cfRule type="containsBlanks" dxfId="65" priority="1">
      <formula>LEN(TRIM(C8))=0</formula>
    </cfRule>
  </conditionalFormatting>
  <conditionalFormatting sqref="C9:C10">
    <cfRule type="cellIs" dxfId="64" priority="5" operator="equal">
      <formula>""</formula>
    </cfRule>
  </conditionalFormatting>
  <conditionalFormatting sqref="C13">
    <cfRule type="expression" dxfId="63" priority="689">
      <formula>AND(C12="",C13&lt;&gt;"")</formula>
    </cfRule>
    <cfRule type="expression" dxfId="62" priority="706">
      <formula>AND(C12&lt;&gt;"",C13="")</formula>
    </cfRule>
  </conditionalFormatting>
  <conditionalFormatting sqref="C15:C19">
    <cfRule type="cellIs" dxfId="61" priority="6" operator="equal">
      <formula>""</formula>
    </cfRule>
  </conditionalFormatting>
  <conditionalFormatting sqref="C21">
    <cfRule type="containsBlanks" dxfId="60" priority="7">
      <formula>LEN(TRIM(C21))=0</formula>
    </cfRule>
  </conditionalFormatting>
  <conditionalFormatting sqref="C34:C35">
    <cfRule type="containsBlanks" dxfId="59" priority="688">
      <formula>LEN(TRIM(C34))=0</formula>
    </cfRule>
  </conditionalFormatting>
  <conditionalFormatting sqref="C38:C42">
    <cfRule type="cellIs" dxfId="58" priority="49" operator="equal">
      <formula>0</formula>
    </cfRule>
  </conditionalFormatting>
  <conditionalFormatting sqref="C42">
    <cfRule type="expression" dxfId="57" priority="64">
      <formula>$C$42&lt;402</formula>
    </cfRule>
  </conditionalFormatting>
  <conditionalFormatting sqref="C43 E43 C45:C47 C49">
    <cfRule type="containsBlanks" dxfId="56" priority="687">
      <formula>LEN(TRIM(C43))=0</formula>
    </cfRule>
  </conditionalFormatting>
  <conditionalFormatting sqref="C44">
    <cfRule type="expression" dxfId="55" priority="2">
      <formula>AND(OR(C43="Distanciel",C43="Mixte"),C44="")</formula>
    </cfRule>
    <cfRule type="expression" dxfId="54" priority="3">
      <formula>AND(OR(C43="Distanciel",C43="Mixte"),C44&lt;1)</formula>
    </cfRule>
    <cfRule type="expression" dxfId="53" priority="4">
      <formula>AND(C43="Présentiel",C44&lt;&gt;"")</formula>
    </cfRule>
  </conditionalFormatting>
  <conditionalFormatting sqref="C48 E48">
    <cfRule type="expression" dxfId="52" priority="686">
      <formula>AND(C47="Oui",C48="")</formula>
    </cfRule>
  </conditionalFormatting>
  <conditionalFormatting sqref="C22:D24 C28:D30">
    <cfRule type="containsBlanks" dxfId="51" priority="11">
      <formula>LEN(TRIM(C22))=0</formula>
    </cfRule>
  </conditionalFormatting>
  <conditionalFormatting sqref="C37:E37">
    <cfRule type="containsBlanks" dxfId="50" priority="60">
      <formula>LEN(TRIM(C37))=0</formula>
    </cfRule>
  </conditionalFormatting>
  <conditionalFormatting sqref="C38:E38">
    <cfRule type="cellIs" dxfId="49" priority="59" operator="lessThan">
      <formula>0</formula>
    </cfRule>
  </conditionalFormatting>
  <conditionalFormatting sqref="C38:E39 C41:E41 C42 E42">
    <cfRule type="cellIs" priority="48" operator="greaterThan">
      <formula>0</formula>
    </cfRule>
  </conditionalFormatting>
  <conditionalFormatting sqref="K39">
    <cfRule type="cellIs" dxfId="48" priority="45" operator="lessThan">
      <formula>0.25</formula>
    </cfRule>
  </conditionalFormatting>
  <conditionalFormatting sqref="K42">
    <cfRule type="cellIs" dxfId="47" priority="38" operator="lessThan">
      <formula>0.25</formula>
    </cfRule>
  </conditionalFormatting>
  <conditionalFormatting sqref="N39 Q39">
    <cfRule type="cellIs" dxfId="46" priority="34" operator="lessThan">
      <formula>0.25</formula>
    </cfRule>
  </conditionalFormatting>
  <conditionalFormatting sqref="N42 Q42">
    <cfRule type="cellIs" dxfId="45" priority="31" operator="lessThan">
      <formula>0.25</formula>
    </cfRule>
  </conditionalFormatting>
  <conditionalFormatting sqref="T39">
    <cfRule type="cellIs" dxfId="44" priority="37" operator="lessThan">
      <formula>0.25</formula>
    </cfRule>
  </conditionalFormatting>
  <conditionalFormatting sqref="T42">
    <cfRule type="cellIs" dxfId="43" priority="35" operator="lessThan">
      <formula>0.25</formula>
    </cfRule>
  </conditionalFormatting>
  <dataValidations count="12">
    <dataValidation type="list" allowBlank="1" showInputMessage="1" showErrorMessage="1" sqref="C45" xr:uid="{0958EE65-3842-4F2A-8D22-C0DBF8AAC503}">
      <formula1>"Examen terminal,Contrôle continu, Combiné continu et terminal"</formula1>
    </dataValidation>
    <dataValidation type="list" allowBlank="1" showInputMessage="1" showErrorMessage="1" sqref="C46" xr:uid="{4A7AEB19-12D4-45D4-A705-5CF7CC670729}">
      <formula1>"Badgeuse,Smart phone,Feuille d'émargement papier,Prose,Autre"</formula1>
    </dataValidation>
    <dataValidation type="list" allowBlank="1" showInputMessage="1" sqref="C47" xr:uid="{7232EE6B-E92E-4ECE-BEFD-D2B028F22AE8}">
      <formula1>"Oui,Non"</formula1>
    </dataValidation>
    <dataValidation type="list" allowBlank="1" showInputMessage="1" sqref="C49" xr:uid="{CCB4C7E4-AE95-41B1-8917-658C8321AA43}">
      <formula1>"Oui,Non,"</formula1>
    </dataValidation>
    <dataValidation type="list" allowBlank="1" showInputMessage="1" showErrorMessage="1" sqref="E8" xr:uid="{0E0633CA-D733-42A1-B8C5-9D8202940E10}">
      <formula1>INDIRECT(IF(I8="ENSCM","enscm",IF(I8="AGRO","agro",IF(I8="UM","um",IF(I8="NIMES","nimes",IF(I8="UPVD","upvd",IF(I8="UMPV","umpv","")))))))</formula1>
    </dataValidation>
    <dataValidation type="list" allowBlank="1" showInputMessage="1" showErrorMessage="1" sqref="C43 E43" xr:uid="{10D0FF6A-33D6-47B5-8063-45149EA3D6A8}">
      <formula1>"Présentiel,Distanciel,Mixte"</formula1>
    </dataValidation>
    <dataValidation type="textLength" allowBlank="1" showInputMessage="1" showErrorMessage="1" errorTitle="Acronyme trop long" error="Cet acronyme ne doit pas dépasser 8 caractères, espaces compris." sqref="E18" xr:uid="{7BA10A25-0EE3-417E-BB1D-A795075FB9FA}">
      <formula1>1</formula1>
      <formula2>8</formula2>
    </dataValidation>
    <dataValidation type="decimal" errorStyle="warning" operator="greaterThanOrEqual" allowBlank="1" showInputMessage="1" showErrorMessage="1" errorTitle="Valeur incohérente" error="Pour une formation à distance ou mixte, le nombre d’heures à distance ne peut pas être nul, au risque d’un refus de financement par l’OPCO." sqref="C44" xr:uid="{962D29E0-B264-490B-80BD-C3984B85CE8A}">
      <formula1>1</formula1>
    </dataValidation>
    <dataValidation type="whole" operator="greaterThan" allowBlank="1" showInputMessage="1" showErrorMessage="1" errorTitle="Valeur non autorisée" error="Un nombre entier non nul est attendu." sqref="C21" xr:uid="{FEF9E82B-AB19-4BBA-9C52-1BFADA72F159}">
      <formula1>0</formula1>
    </dataValidation>
    <dataValidation type="list" allowBlank="1" showInputMessage="1" showErrorMessage="1" sqref="C8" xr:uid="{AD444AC0-8DC9-410D-A81C-16AD66F8FD79}">
      <formula1>ListeSites</formula1>
    </dataValidation>
    <dataValidation type="list" allowBlank="1" showInputMessage="1" showErrorMessage="1" errorTitle="Acronyme trop long" error="Cet acronyme ne doit pas dépasser 8 caractères, espaces compris." sqref="C14" xr:uid="{9E7FECC9-F1A2-4CBB-889A-2017BFA3DBF7}">
      <formula1>$V:$V</formula1>
    </dataValidation>
    <dataValidation type="list" allowBlank="1" showInputMessage="1" showErrorMessage="1" sqref="G38" xr:uid="{9A12742A-1FC2-4D9E-ACD9-1D95B6978BDC}">
      <formula1>"pas compté dans le temps de formation, compté dans le temps de formation"</formula1>
    </dataValidation>
  </dataValidations>
  <hyperlinks>
    <hyperlink ref="C7" r:id="rId1" xr:uid="{531BB08C-7A8F-47DB-A856-0249C4663D1F}"/>
  </hyperlinks>
  <printOptions horizontalCentered="1"/>
  <pageMargins left="0.70866141732283472" right="0.70866141732283472" top="0.74803149606299213" bottom="0.74803149606299213" header="0.31496062992125984" footer="0.31496062992125984"/>
  <pageSetup paperSize="9" scale="42" orientation="portrait" r:id="rId2"/>
  <headerFooter scaleWithDoc="0" alignWithMargins="0">
    <oddFooter>&amp;Cédité le  &amp;D</oddFooter>
  </headerFooter>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errorTitle="Acronyme trop long" error="Cet acronyme ne doit pas dépasser 8 caractères, espaces compris." xr:uid="{A1F27837-4D1F-4628-BD85-ABA42964B834}">
          <x14:formula1>
            <xm:f>Formations!$B$2:$B$38</xm:f>
          </x14:formula1>
          <xm:sqref>E14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FA347-A1A9-4D94-8C85-072D24C2A24F}">
  <dimension ref="A1:CJ2"/>
  <sheetViews>
    <sheetView topLeftCell="C1" workbookViewId="0">
      <selection activeCell="U3" sqref="U3"/>
    </sheetView>
  </sheetViews>
  <sheetFormatPr baseColWidth="10" defaultRowHeight="14.4" x14ac:dyDescent="0.3"/>
  <cols>
    <col min="5" max="5" width="17.6640625" style="191" bestFit="1" customWidth="1"/>
    <col min="10" max="10" width="17.6640625" style="191" bestFit="1" customWidth="1"/>
  </cols>
  <sheetData>
    <row r="1" spans="1:88" s="192" customFormat="1" ht="156" x14ac:dyDescent="0.3">
      <c r="B1" s="206" t="s">
        <v>6</v>
      </c>
      <c r="C1" s="206" t="s">
        <v>8</v>
      </c>
      <c r="D1" s="206" t="s">
        <v>10</v>
      </c>
      <c r="E1" s="206" t="s">
        <v>12</v>
      </c>
      <c r="F1" s="206" t="s">
        <v>61</v>
      </c>
      <c r="G1" s="193" t="s">
        <v>71</v>
      </c>
      <c r="H1" s="207" t="s">
        <v>131</v>
      </c>
      <c r="I1" s="193" t="s">
        <v>132</v>
      </c>
      <c r="J1" s="193" t="s">
        <v>133</v>
      </c>
      <c r="K1" s="193" t="s">
        <v>73</v>
      </c>
      <c r="L1" s="193" t="s">
        <v>72</v>
      </c>
      <c r="M1" s="193" t="s">
        <v>14</v>
      </c>
      <c r="N1" s="193" t="s">
        <v>60</v>
      </c>
      <c r="O1" s="193" t="s">
        <v>15</v>
      </c>
      <c r="P1" s="193" t="s">
        <v>16</v>
      </c>
      <c r="Q1" s="193" t="s">
        <v>118</v>
      </c>
      <c r="R1" s="193" t="s">
        <v>17</v>
      </c>
      <c r="S1" s="193" t="s">
        <v>764</v>
      </c>
      <c r="T1" s="193" t="s">
        <v>765</v>
      </c>
      <c r="U1" s="193" t="s">
        <v>766</v>
      </c>
      <c r="V1" s="193"/>
      <c r="W1" s="193" t="s">
        <v>745</v>
      </c>
      <c r="X1" s="193" t="s">
        <v>746</v>
      </c>
      <c r="Y1" s="193" t="s">
        <v>747</v>
      </c>
      <c r="Z1" s="193" t="s">
        <v>748</v>
      </c>
      <c r="AA1" s="193" t="s">
        <v>749</v>
      </c>
      <c r="AB1" s="193" t="s">
        <v>750</v>
      </c>
      <c r="AC1" s="193" t="s">
        <v>751</v>
      </c>
      <c r="AD1" s="193" t="s">
        <v>752</v>
      </c>
      <c r="AE1" s="193" t="s">
        <v>753</v>
      </c>
      <c r="AF1" s="193" t="s">
        <v>754</v>
      </c>
      <c r="AG1" s="193" t="s">
        <v>755</v>
      </c>
      <c r="AH1" s="193" t="s">
        <v>756</v>
      </c>
      <c r="AI1" s="193" t="s">
        <v>232</v>
      </c>
      <c r="AJ1" s="193" t="s">
        <v>231</v>
      </c>
      <c r="AK1" s="193" t="s">
        <v>230</v>
      </c>
      <c r="AL1" s="193" t="s">
        <v>229</v>
      </c>
      <c r="AM1" s="193" t="s">
        <v>228</v>
      </c>
      <c r="AN1" s="193" t="s">
        <v>227</v>
      </c>
      <c r="AO1" s="193" t="s">
        <v>226</v>
      </c>
      <c r="AP1" s="193" t="s">
        <v>225</v>
      </c>
      <c r="AQ1" s="193" t="s">
        <v>224</v>
      </c>
      <c r="AR1" s="193" t="s">
        <v>223</v>
      </c>
      <c r="AS1" s="193" t="s">
        <v>222</v>
      </c>
      <c r="AT1" s="193" t="s">
        <v>221</v>
      </c>
      <c r="AU1" s="193" t="s">
        <v>220</v>
      </c>
      <c r="AV1" s="193" t="s">
        <v>219</v>
      </c>
      <c r="AW1" s="193" t="s">
        <v>218</v>
      </c>
      <c r="AX1" s="193" t="s">
        <v>217</v>
      </c>
      <c r="AY1" s="193" t="s">
        <v>216</v>
      </c>
      <c r="AZ1" s="193" t="s">
        <v>215</v>
      </c>
      <c r="BA1" s="193" t="s">
        <v>214</v>
      </c>
      <c r="BB1" s="193" t="s">
        <v>213</v>
      </c>
      <c r="BC1" s="193" t="s">
        <v>212</v>
      </c>
      <c r="BD1" s="193" t="s">
        <v>211</v>
      </c>
      <c r="BE1" s="193" t="s">
        <v>210</v>
      </c>
      <c r="BF1" s="193" t="s">
        <v>209</v>
      </c>
      <c r="BG1" s="193" t="s">
        <v>69</v>
      </c>
      <c r="BH1" s="193" t="s">
        <v>56</v>
      </c>
      <c r="BI1" s="193"/>
      <c r="BJ1" s="193" t="s">
        <v>757</v>
      </c>
      <c r="BK1" s="193" t="s">
        <v>208</v>
      </c>
      <c r="BL1" s="193" t="s">
        <v>207</v>
      </c>
      <c r="BM1" s="193" t="s">
        <v>758</v>
      </c>
      <c r="BN1" s="193" t="s">
        <v>206</v>
      </c>
      <c r="BO1" s="193" t="s">
        <v>205</v>
      </c>
      <c r="BP1" s="193" t="s">
        <v>759</v>
      </c>
      <c r="BQ1" s="193" t="s">
        <v>204</v>
      </c>
      <c r="BR1" s="193" t="s">
        <v>203</v>
      </c>
      <c r="BS1" s="193" t="s">
        <v>760</v>
      </c>
      <c r="BT1" s="193" t="s">
        <v>202</v>
      </c>
      <c r="BU1" s="193" t="s">
        <v>201</v>
      </c>
      <c r="BV1" s="193" t="s">
        <v>761</v>
      </c>
      <c r="BW1" s="193" t="s">
        <v>200</v>
      </c>
      <c r="BX1" s="193" t="s">
        <v>199</v>
      </c>
      <c r="BY1" s="193" t="s">
        <v>59</v>
      </c>
      <c r="BZ1" s="193" t="s">
        <v>762</v>
      </c>
      <c r="CA1" s="193" t="s">
        <v>198</v>
      </c>
      <c r="CB1" s="193" t="s">
        <v>197</v>
      </c>
      <c r="CC1" s="193" t="s">
        <v>763</v>
      </c>
      <c r="CD1" s="193" t="s">
        <v>196</v>
      </c>
      <c r="CE1" s="193" t="s">
        <v>195</v>
      </c>
      <c r="CF1" s="193" t="s">
        <v>20</v>
      </c>
      <c r="CG1" s="193" t="s">
        <v>21</v>
      </c>
      <c r="CH1" s="193" t="s">
        <v>67</v>
      </c>
      <c r="CI1" s="193" t="s">
        <v>74</v>
      </c>
      <c r="CJ1" s="193" t="s">
        <v>68</v>
      </c>
    </row>
    <row r="2" spans="1:88" x14ac:dyDescent="0.3">
      <c r="A2" t="str">
        <f>'Fiche formation'!C18</f>
        <v>M CHPS</v>
      </c>
      <c r="B2" t="str">
        <f>'Fiche formation'!C3</f>
        <v>CFA ENSUP-LR</v>
      </c>
      <c r="C2" t="str">
        <f>'Fiche formation'!C4</f>
        <v>99 Avenue d’Occitanie - CS 79235, 34 197 Montpellier cedex 5</v>
      </c>
      <c r="D2" t="str">
        <f>'Fiche formation'!C5</f>
        <v>0342338G</v>
      </c>
      <c r="E2" s="191">
        <f>'Fiche formation'!C6</f>
        <v>13002979600260</v>
      </c>
      <c r="F2" t="str">
        <f>'Fiche formation'!C7</f>
        <v>https://support.ensuplr.fr/hc/fr/requests/new</v>
      </c>
      <c r="G2" t="str">
        <f>'Fiche formation'!C8</f>
        <v>UPVD</v>
      </c>
      <c r="H2" t="str">
        <f>'Fiche formation'!C9</f>
        <v>52 AVENUE PAUL ALDUY, 66100 PERPIGNAN</v>
      </c>
      <c r="I2" t="str">
        <f>'Fiche formation'!C10</f>
        <v>0660437S</v>
      </c>
      <c r="J2" s="191">
        <f>'Fiche formation'!C11</f>
        <v>13002979600013</v>
      </c>
      <c r="K2">
        <f>'Fiche formation'!C12</f>
        <v>0</v>
      </c>
      <c r="L2">
        <f>'Fiche formation'!C13</f>
        <v>0</v>
      </c>
      <c r="M2" t="str">
        <f>'Fiche formation'!C15</f>
        <v>MASTER</v>
      </c>
      <c r="N2" t="str">
        <f>'Fiche formation'!C16</f>
        <v>Calcul haute performance, simulation</v>
      </c>
      <c r="O2" t="str">
        <f>'Fiche formation'!C17</f>
        <v/>
      </c>
      <c r="P2" t="str">
        <f>'Fiche formation'!C18</f>
        <v>M CHPS</v>
      </c>
      <c r="Q2" t="str">
        <f>'Fiche formation'!C14</f>
        <v>M Calcul Haute Performance Simulation</v>
      </c>
      <c r="R2" t="str">
        <f>'Fiche formation'!C19</f>
        <v>39279</v>
      </c>
      <c r="S2">
        <f>IF(ISNUMBER(SEARCH("*1e année",'Fiche formation'!$C$20)),'Fiche formation'!$C21,0)</f>
        <v>0</v>
      </c>
      <c r="T2">
        <f>IF(ISNUMBER(SEARCH("*2e année",'Fiche formation'!$C$20)),'Fiche formation'!$C21,0)</f>
        <v>2</v>
      </c>
      <c r="U2">
        <f>IF(ISNUMBER(SEARCH("*3e année",'Fiche formation'!$C$20)),'Fiche formation'!$C21,IF(ISNUMBER(SEARCH("*5e année",'Fiche formation'!$C$20)),'Fiche formation'!$C21,0))</f>
        <v>0</v>
      </c>
      <c r="V2" t="str">
        <f>'Fiche formation'!C20</f>
        <v>MASTER 2e année 2026-2027</v>
      </c>
      <c r="W2">
        <f>IF(ISNUMBER(SEARCH("*1e année",'Fiche formation'!$C$20)),'Fiche formation'!$C22,0)</f>
        <v>0</v>
      </c>
      <c r="X2">
        <f>IF(ISNUMBER(SEARCH("*1e année",'Fiche formation'!$C$20)),'Fiche formation'!$C23,0)</f>
        <v>0</v>
      </c>
      <c r="Y2">
        <f>IF(ISNUMBER(SEARCH("*1e année",'Fiche formation'!$C$20)),'Fiche formation'!$C24,0)</f>
        <v>0</v>
      </c>
      <c r="Z2">
        <f>IF(ISNUMBER(SEARCH("*1e année",'Fiche formation'!$C$20)),'Fiche formation'!$C25,0)</f>
        <v>0</v>
      </c>
      <c r="AA2">
        <f>IF(ISNUMBER(SEARCH("*1e année",'Fiche formation'!$C$20)),'Fiche formation'!$C26,0)</f>
        <v>0</v>
      </c>
      <c r="AB2">
        <f>IF(ISNUMBER(SEARCH("*1e année",'Fiche formation'!$C$20)),'Fiche formation'!$C27,0)</f>
        <v>0</v>
      </c>
      <c r="AC2">
        <f>IF(ISNUMBER(SEARCH("*1e année",'Fiche formation'!$C$20)),'Fiche formation'!$C28,0)</f>
        <v>0</v>
      </c>
      <c r="AD2">
        <f>IF(ISNUMBER(SEARCH("*1e année",'Fiche formation'!$C$20)),'Fiche formation'!$C29,0)</f>
        <v>0</v>
      </c>
      <c r="AE2">
        <f>IF(ISNUMBER(SEARCH("*1e année",'Fiche formation'!$C$20)),'Fiche formation'!$C30,0)</f>
        <v>0</v>
      </c>
      <c r="AF2">
        <f>IF(ISNUMBER(SEARCH("*1e année",'Fiche formation'!$C$20)),'Fiche formation'!$C31,0)</f>
        <v>0</v>
      </c>
      <c r="AG2">
        <f>IF(ISNUMBER(SEARCH("*1e année",'Fiche formation'!$C$20)),'Fiche formation'!$C32,0)</f>
        <v>0</v>
      </c>
      <c r="AH2">
        <f>IF(ISNUMBER(SEARCH("*1e année",'Fiche formation'!$C$20)),'Fiche formation'!$C33,0)</f>
        <v>0</v>
      </c>
      <c r="AI2" t="str">
        <f>IF(ISNUMBER(SEARCH("*2e année",'Fiche formation'!$C$20)),'Fiche formation'!$C22,0)</f>
        <v>Matthieu</v>
      </c>
      <c r="AJ2" t="str">
        <f>IF(ISNUMBER(SEARCH("*2e année",'Fiche formation'!$C$20)),'Fiche formation'!$C23,0)</f>
        <v>MARTEL</v>
      </c>
      <c r="AK2" t="str">
        <f>IF(ISNUMBER(SEARCH("*2e année",'Fiche formation'!$C$20)),'Fiche formation'!$C24,0)</f>
        <v>matthieu.martel@univ-perp.fr</v>
      </c>
      <c r="AL2" t="str">
        <f>IF(ISNUMBER(SEARCH("*2e année",'Fiche formation'!$C$20)),'Fiche formation'!$C25,0)</f>
        <v xml:space="preserve">Francesco </v>
      </c>
      <c r="AM2" t="str">
        <f>IF(ISNUMBER(SEARCH("*2e année",'Fiche formation'!$C$20)),'Fiche formation'!$C26,0)</f>
        <v>BONALDI</v>
      </c>
      <c r="AN2" t="str">
        <f>IF(ISNUMBER(SEARCH("*2e année",'Fiche formation'!$C$20)),'Fiche formation'!$C27,0)</f>
        <v>francesco.bonaldi@univ-perp.fr</v>
      </c>
      <c r="AO2">
        <f>IF(ISNUMBER(SEARCH("*2e année",'Fiche formation'!$C$20)),'Fiche formation'!$C28,0)</f>
        <v>0</v>
      </c>
      <c r="AP2">
        <f>IF(ISNUMBER(SEARCH("*2e année",'Fiche formation'!$C$20)),'Fiche formation'!$C29,0)</f>
        <v>0</v>
      </c>
      <c r="AQ2">
        <f>IF(ISNUMBER(SEARCH("*2e année",'Fiche formation'!$C$20)),'Fiche formation'!$C30,0)</f>
        <v>0</v>
      </c>
      <c r="AR2">
        <f>IF(ISNUMBER(SEARCH("*2e année",'Fiche formation'!$C$20)),'Fiche formation'!$C31,0)</f>
        <v>0</v>
      </c>
      <c r="AS2">
        <f>IF(ISNUMBER(SEARCH("*2e année",'Fiche formation'!$C$20)),'Fiche formation'!$C32,0)</f>
        <v>0</v>
      </c>
      <c r="AT2">
        <f>IF(ISNUMBER(SEARCH("*2e année",'Fiche formation'!$C$20)),'Fiche formation'!$C33,0)</f>
        <v>0</v>
      </c>
      <c r="AU2">
        <f>IF(ISNUMBER(SEARCH("*3e année",'Fiche formation'!$C$20)),'Fiche formation'!$C22,IF(ISNUMBER(SEARCH("*5e année",'Fiche formation'!$C$20)),'Fiche formation'!$C22,0))</f>
        <v>0</v>
      </c>
      <c r="AV2">
        <f>IF(ISNUMBER(SEARCH("*3e année",'Fiche formation'!$C$20)),'Fiche formation'!$C23,IF(ISNUMBER(SEARCH("*5e année",'Fiche formation'!$C$20)),'Fiche formation'!$C23,0))</f>
        <v>0</v>
      </c>
      <c r="AW2">
        <f>IF(ISNUMBER(SEARCH("*3e année",'Fiche formation'!$C$20)),'Fiche formation'!$C24,IF(ISNUMBER(SEARCH("*5e année",'Fiche formation'!$C$20)),'Fiche formation'!$C24,0))</f>
        <v>0</v>
      </c>
      <c r="AX2">
        <f>IF(ISNUMBER(SEARCH("*3e année",'Fiche formation'!$C$20)),'Fiche formation'!$C25,IF(ISNUMBER(SEARCH("*5e année",'Fiche formation'!$C$20)),'Fiche formation'!$C25,0))</f>
        <v>0</v>
      </c>
      <c r="AY2">
        <f>IF(ISNUMBER(SEARCH("*3e année",'Fiche formation'!$C$20)),'Fiche formation'!$C26,IF(ISNUMBER(SEARCH("*5e année",'Fiche formation'!$C$20)),'Fiche formation'!$C26,0))</f>
        <v>0</v>
      </c>
      <c r="AZ2">
        <f>IF(ISNUMBER(SEARCH("*3e année",'Fiche formation'!$C$20)),'Fiche formation'!$C27,IF(ISNUMBER(SEARCH("*5e année",'Fiche formation'!$C$20)),'Fiche formation'!$C27,0))</f>
        <v>0</v>
      </c>
      <c r="BA2">
        <f>IF(ISNUMBER(SEARCH("*3e année",'Fiche formation'!$C$20)),'Fiche formation'!$C28,IF(ISNUMBER(SEARCH("*5e année",'Fiche formation'!$C$20)),'Fiche formation'!$C28,0))</f>
        <v>0</v>
      </c>
      <c r="BB2">
        <f>IF(ISNUMBER(SEARCH("*3e année",'Fiche formation'!$C$20)),'Fiche formation'!$C29,IF(ISNUMBER(SEARCH("*5e année",'Fiche formation'!$C$20)),'Fiche formation'!$C29,0))</f>
        <v>0</v>
      </c>
      <c r="BC2">
        <f>IF(ISNUMBER(SEARCH("*3e année",'Fiche formation'!$C$20)),'Fiche formation'!$C30,IF(ISNUMBER(SEARCH("*5e année",'Fiche formation'!$C$20)),'Fiche formation'!$C30,0))</f>
        <v>0</v>
      </c>
      <c r="BD2">
        <f>IF(ISNUMBER(SEARCH("*3e année",'Fiche formation'!$C$20)),'Fiche formation'!$C31,IF(ISNUMBER(SEARCH("*5e année",'Fiche formation'!$C$20)),'Fiche formation'!$C31,0))</f>
        <v>0</v>
      </c>
      <c r="BE2">
        <f>IF(ISNUMBER(SEARCH("*3e année",'Fiche formation'!$C$20)),'Fiche formation'!$C32,IF(ISNUMBER(SEARCH("*5e année",'Fiche formation'!$C$20)),'Fiche formation'!$C32,0))</f>
        <v>0</v>
      </c>
      <c r="BF2">
        <f>IF(ISNUMBER(SEARCH("*3e année",'Fiche formation'!$C$20)),'Fiche formation'!$C33,IF(ISNUMBER(SEARCH("*5e année",'Fiche formation'!$C$20)),'Fiche formation'!$C33,0))</f>
        <v>0</v>
      </c>
      <c r="BG2" s="1">
        <f>'Fiche formation'!C34</f>
        <v>46279</v>
      </c>
      <c r="BH2" s="1">
        <f>'Fiche formation'!C35</f>
        <v>46637</v>
      </c>
      <c r="BI2" t="str">
        <f>'Fiche formation'!C36</f>
        <v>MASTER 2e année 2026-2027</v>
      </c>
      <c r="BJ2">
        <f>IF(ISNUMBER(SEARCH("*1e année",'Fiche formation'!$C$20)),'Fiche formation'!$C37,0)</f>
        <v>0</v>
      </c>
      <c r="BK2">
        <f>IF(ISNUMBER(SEARCH("*2e année",'Fiche formation'!$C$20)),'Fiche formation'!$C37,0)</f>
        <v>402</v>
      </c>
      <c r="BL2">
        <f>IF(ISNUMBER(SEARCH("*3e année",'Fiche formation'!$C$20)),'Fiche formation'!$C37,IF(ISNUMBER(SEARCH("*5e année",'Fiche formation'!$C$20)),'Fiche formation'!$C37,0))</f>
        <v>0</v>
      </c>
      <c r="BM2">
        <f>IF(ISNUMBER(SEARCH("*1e année",'Fiche formation'!$C$20)),'Fiche formation'!$C38,0)</f>
        <v>0</v>
      </c>
      <c r="BN2">
        <f>IF(ISNUMBER(SEARCH("*2e année",'Fiche formation'!$C$20)),'Fiche formation'!$C38,0)</f>
        <v>60</v>
      </c>
      <c r="BO2">
        <f>IF(ISNUMBER(SEARCH("*3e année",'Fiche formation'!$C$20)),'Fiche formation'!$C38,IF(ISNUMBER(SEARCH("*5e année",'Fiche formation'!$C$20)),'Fiche formation'!$C38,0))</f>
        <v>0</v>
      </c>
      <c r="BP2">
        <f>IF(ISNUMBER(SEARCH("*1e année",'Fiche formation'!$C$20)),'Fiche formation'!$C39,0)</f>
        <v>0</v>
      </c>
      <c r="BQ2">
        <f>IF(ISNUMBER(SEARCH("*2e année",'Fiche formation'!$C$20)),'Fiche formation'!$C39,0)</f>
        <v>462</v>
      </c>
      <c r="BR2">
        <f>IF(ISNUMBER(SEARCH("*3e année",'Fiche formation'!$C$20)),'Fiche formation'!$C39,IF(ISNUMBER(SEARCH("*5e année",'Fiche formation'!$C$20)),'Fiche formation'!$C39,0))</f>
        <v>0</v>
      </c>
      <c r="BS2">
        <f>IF(ISNUMBER(SEARCH("*1e année",'Fiche formation'!$C$20)),'Fiche formation'!$C40,0)</f>
        <v>0</v>
      </c>
      <c r="BT2">
        <f>IF(ISNUMBER(SEARCH("*2e année",'Fiche formation'!$C$20)),'Fiche formation'!$C40,0)</f>
        <v>66</v>
      </c>
      <c r="BU2">
        <f>IF(ISNUMBER(SEARCH("*3e année",'Fiche formation'!$C$20)),'Fiche formation'!$C40,IF(ISNUMBER(SEARCH("*5e année",'Fiche formation'!$C$20)),'Fiche formation'!$C40,0))</f>
        <v>0</v>
      </c>
      <c r="BV2">
        <f>IF(ISNUMBER(SEARCH("*1e année",'Fiche formation'!$C$20)),'Fiche formation'!$C41,0)</f>
        <v>0</v>
      </c>
      <c r="BW2">
        <f>IF(ISNUMBER(SEARCH("*2e année",'Fiche formation'!$C$20)),'Fiche formation'!$C41,0)</f>
        <v>13.2</v>
      </c>
      <c r="BX2">
        <f>IF(ISNUMBER(SEARCH("*3e année",'Fiche formation'!$C$20)),'Fiche formation'!$C41,IF(ISNUMBER(SEARCH("*5e année",'Fiche formation'!$C$20)),'Fiche formation'!$C41,0))</f>
        <v>0</v>
      </c>
      <c r="BY2">
        <f>'Fiche formation'!C42</f>
        <v>462</v>
      </c>
      <c r="BZ2">
        <f>IF(ISNUMBER(SEARCH("*1e année",'Fiche formation'!$C$20)),'Fiche formation'!$C43,0)</f>
        <v>0</v>
      </c>
      <c r="CA2" t="str">
        <f>IF(ISNUMBER(SEARCH("*2e année",'Fiche formation'!$C$20)),'Fiche formation'!$C43,0)</f>
        <v>Présentiel</v>
      </c>
      <c r="CB2">
        <f>IF(ISNUMBER(SEARCH("*3e année",'Fiche formation'!$C$20)),'Fiche formation'!$C43,IF(ISNUMBER(SEARCH("*5e année",'Fiche formation'!$C$20)),'Fiche formation'!$C43,0))</f>
        <v>0</v>
      </c>
      <c r="CC2">
        <f>IF(ISNUMBER(SEARCH("*1e année",'Fiche formation'!$C$20)),'Fiche formation'!$C44,0)</f>
        <v>0</v>
      </c>
      <c r="CD2">
        <f>IF(ISNUMBER(SEARCH("*2e année",'Fiche formation'!$C$20)),'Fiche formation'!$C44,0)</f>
        <v>0</v>
      </c>
      <c r="CE2">
        <f>IF(ISNUMBER(SEARCH("*3e année",'Fiche formation'!$C$20)),'Fiche formation'!$C44,IF(ISNUMBER(SEARCH("*5e année",'Fiche formation'!$C$20)),'Fiche formation'!$C44,0))</f>
        <v>0</v>
      </c>
      <c r="CF2" t="str">
        <f>'Fiche formation'!C45</f>
        <v>Combiné continu et terminal</v>
      </c>
      <c r="CG2" t="str">
        <f>'Fiche formation'!C46</f>
        <v>Badgeuse</v>
      </c>
      <c r="CH2" t="str">
        <f>'Fiche formation'!C47</f>
        <v>Non</v>
      </c>
      <c r="CI2">
        <f>'Fiche formation'!C48</f>
        <v>0</v>
      </c>
      <c r="CJ2" t="str">
        <f>'Fiche formation'!C49</f>
        <v>Non</v>
      </c>
    </row>
  </sheetData>
  <sheetProtection sheet="1" objects="1" scenarios="1"/>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7838A-787C-4101-9648-1C2FE844C1BF}">
  <sheetPr>
    <pageSetUpPr fitToPage="1"/>
  </sheetPr>
  <dimension ref="A1:AT44"/>
  <sheetViews>
    <sheetView showGridLines="0" showRowColHeaders="0" tabSelected="1" topLeftCell="A13" zoomScale="70" zoomScaleNormal="70" workbookViewId="0">
      <selection activeCell="G21" sqref="G21"/>
    </sheetView>
  </sheetViews>
  <sheetFormatPr baseColWidth="10" defaultRowHeight="14.4" x14ac:dyDescent="0.3"/>
  <cols>
    <col min="1" max="1" width="5.6640625" customWidth="1"/>
    <col min="2" max="2" width="1.6640625" customWidth="1"/>
    <col min="3" max="3" width="8.6640625" customWidth="1"/>
    <col min="4" max="4" width="15.6640625" customWidth="1"/>
    <col min="5" max="5" width="1.6640625" customWidth="1"/>
    <col min="6" max="6" width="8.6640625" customWidth="1"/>
    <col min="7" max="7" width="15.6640625" customWidth="1"/>
    <col min="8" max="8" width="1.6640625" customWidth="1"/>
    <col min="9" max="9" width="8.6640625" customWidth="1"/>
    <col min="10" max="10" width="15.6640625" customWidth="1"/>
    <col min="11" max="11" width="1.6640625" customWidth="1"/>
    <col min="12" max="12" width="8.6640625" customWidth="1"/>
    <col min="13" max="13" width="15.6640625" customWidth="1"/>
    <col min="14" max="14" width="1.6640625" customWidth="1"/>
    <col min="15" max="15" width="8.6640625" customWidth="1"/>
    <col min="16" max="16" width="15.6640625" customWidth="1"/>
    <col min="17" max="17" width="1.6640625" customWidth="1"/>
    <col min="18" max="18" width="8.6640625" customWidth="1"/>
    <col min="19" max="19" width="15.6640625" customWidth="1"/>
    <col min="20" max="20" width="1.6640625" customWidth="1"/>
    <col min="21" max="21" width="8.6640625" customWidth="1"/>
    <col min="22" max="22" width="15.6640625" customWidth="1"/>
    <col min="23" max="23" width="1.6640625" customWidth="1"/>
    <col min="24" max="24" width="8.6640625" customWidth="1"/>
    <col min="25" max="25" width="15.6640625" customWidth="1"/>
    <col min="26" max="26" width="1.6640625" customWidth="1"/>
    <col min="27" max="27" width="8.6640625" customWidth="1"/>
    <col min="28" max="28" width="15.6640625" customWidth="1"/>
    <col min="29" max="29" width="1.6640625" customWidth="1"/>
    <col min="30" max="30" width="8.6640625" customWidth="1"/>
    <col min="31" max="31" width="15.6640625" customWidth="1"/>
    <col min="32" max="32" width="1.6640625" customWidth="1"/>
    <col min="33" max="33" width="8.6640625" customWidth="1"/>
    <col min="34" max="34" width="15.6640625" customWidth="1"/>
    <col min="35" max="35" width="1.6640625" customWidth="1"/>
    <col min="36" max="36" width="8.6640625" customWidth="1"/>
    <col min="37" max="37" width="15.6640625" customWidth="1"/>
    <col min="38" max="38" width="1.6640625" customWidth="1"/>
    <col min="39" max="39" width="8.6640625" customWidth="1"/>
    <col min="40" max="40" width="15.6640625" customWidth="1"/>
    <col min="41" max="41" width="1.6640625" customWidth="1"/>
    <col min="42" max="42" width="8.6640625" customWidth="1"/>
    <col min="43" max="43" width="15.6640625" customWidth="1"/>
    <col min="44" max="44" width="1.6640625" customWidth="1"/>
    <col min="45" max="45" width="8.6640625" hidden="1" customWidth="1"/>
    <col min="46" max="46" width="15.6640625" hidden="1" customWidth="1"/>
  </cols>
  <sheetData>
    <row r="1" spans="1:46" hidden="1" x14ac:dyDescent="0.3"/>
    <row r="2" spans="1:46" hidden="1" x14ac:dyDescent="0.3"/>
    <row r="3" spans="1:46" ht="24.9" customHeight="1" x14ac:dyDescent="0.3">
      <c r="A3" s="38"/>
      <c r="C3" s="3"/>
      <c r="D3" s="3"/>
      <c r="E3" s="3"/>
      <c r="F3" s="3"/>
      <c r="G3" s="3"/>
      <c r="H3" s="3"/>
      <c r="I3" s="250" t="s">
        <v>112</v>
      </c>
      <c r="J3" s="250"/>
      <c r="K3" s="250"/>
      <c r="L3" s="250"/>
      <c r="M3" s="250"/>
      <c r="N3" s="250"/>
      <c r="O3" s="250"/>
      <c r="P3" s="250"/>
      <c r="Q3" s="250"/>
      <c r="R3" s="250"/>
      <c r="S3" s="250"/>
      <c r="T3" s="250"/>
      <c r="U3" s="250"/>
      <c r="V3" s="250"/>
      <c r="W3" s="250"/>
      <c r="X3" s="250"/>
      <c r="Y3" s="250"/>
      <c r="Z3" s="250"/>
      <c r="AA3" s="250"/>
      <c r="AB3" s="250"/>
      <c r="AC3" s="250"/>
      <c r="AD3" s="250"/>
      <c r="AE3" s="250"/>
      <c r="AF3" s="250"/>
      <c r="AG3" s="250"/>
      <c r="AH3" s="250"/>
      <c r="AI3" s="250"/>
      <c r="AJ3" s="250"/>
      <c r="AK3" s="250"/>
      <c r="AL3" s="40"/>
      <c r="AM3" s="40"/>
      <c r="AN3" s="40"/>
    </row>
    <row r="4" spans="1:46" ht="24.9" customHeight="1" x14ac:dyDescent="0.3">
      <c r="A4" s="38"/>
      <c r="C4" s="3"/>
      <c r="D4" s="3"/>
      <c r="E4" s="3"/>
      <c r="F4" s="3"/>
      <c r="G4" s="3"/>
      <c r="H4" s="3"/>
      <c r="I4" s="250" t="str">
        <f>_xlfn.CONCAT("Année universitaire ",B11,"-",R11,"")</f>
        <v>Année universitaire 2026-2027</v>
      </c>
      <c r="J4" s="250"/>
      <c r="K4" s="250"/>
      <c r="L4" s="250"/>
      <c r="M4" s="250"/>
      <c r="N4" s="250"/>
      <c r="O4" s="250"/>
      <c r="P4" s="250"/>
      <c r="Q4" s="250"/>
      <c r="R4" s="250"/>
      <c r="S4" s="250"/>
      <c r="T4" s="250"/>
      <c r="U4" s="250"/>
      <c r="V4" s="250"/>
      <c r="W4" s="250"/>
      <c r="X4" s="250"/>
      <c r="Y4" s="250"/>
      <c r="Z4" s="250"/>
      <c r="AA4" s="250"/>
      <c r="AB4" s="250"/>
      <c r="AC4" s="250"/>
      <c r="AD4" s="250"/>
      <c r="AE4" s="250"/>
      <c r="AF4" s="250"/>
      <c r="AG4" s="250"/>
      <c r="AH4" s="250"/>
      <c r="AI4" s="250"/>
      <c r="AJ4" s="250"/>
      <c r="AK4" s="250"/>
      <c r="AL4" s="40"/>
      <c r="AM4" s="40"/>
      <c r="AN4" s="40"/>
    </row>
    <row r="5" spans="1:46" ht="24.9" customHeight="1" x14ac:dyDescent="0.3">
      <c r="A5" s="38"/>
      <c r="C5" s="3"/>
      <c r="D5" s="3"/>
      <c r="E5" s="3"/>
      <c r="F5" s="3"/>
      <c r="G5" s="3"/>
      <c r="H5" s="3"/>
      <c r="I5" s="250" t="str">
        <f>_xlfn.TEXTJOIN(" - ",TRUE,'Fiche formation'!A2,REPLACE('Fiche formation'!C8,1,3,""))</f>
        <v>UFA UNIVERSITE PERPIGNAN VIA DOMITIA - D</v>
      </c>
      <c r="J5" s="250"/>
      <c r="K5" s="250"/>
      <c r="L5" s="250"/>
      <c r="M5" s="250"/>
      <c r="N5" s="250"/>
      <c r="O5" s="250"/>
      <c r="P5" s="250"/>
      <c r="Q5" s="250"/>
      <c r="R5" s="250"/>
      <c r="S5" s="250"/>
      <c r="T5" s="250"/>
      <c r="U5" s="250"/>
      <c r="V5" s="250"/>
      <c r="W5" s="250"/>
      <c r="X5" s="250"/>
      <c r="Y5" s="250"/>
      <c r="Z5" s="250"/>
      <c r="AA5" s="250"/>
      <c r="AB5" s="250"/>
      <c r="AC5" s="250"/>
      <c r="AD5" s="250"/>
      <c r="AE5" s="250"/>
      <c r="AF5" s="250"/>
      <c r="AG5" s="250"/>
      <c r="AH5" s="250"/>
      <c r="AI5" s="250"/>
      <c r="AJ5" s="250"/>
      <c r="AK5" s="250"/>
      <c r="AL5" s="40"/>
      <c r="AM5" s="40"/>
      <c r="AN5" s="40"/>
    </row>
    <row r="6" spans="1:46" ht="50.1" customHeight="1" x14ac:dyDescent="0.3">
      <c r="A6" s="38"/>
      <c r="B6" s="3"/>
      <c r="C6" s="3"/>
      <c r="D6" s="3"/>
      <c r="E6" s="3"/>
      <c r="F6" s="3"/>
      <c r="G6" s="3"/>
      <c r="H6" s="3"/>
      <c r="I6" s="250" t="s">
        <v>163</v>
      </c>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0"/>
      <c r="AL6" s="40"/>
      <c r="AM6" s="40"/>
      <c r="AN6" s="40"/>
    </row>
    <row r="7" spans="1:46" ht="24.9" customHeight="1" x14ac:dyDescent="0.3">
      <c r="A7" s="38"/>
      <c r="B7" s="3"/>
      <c r="C7" s="251" t="str">
        <f>_xlfn.TEXTJOIN(" - ",TRUE,_xlfn.TEXTJOIN(" ",TRUE,
_xlfn.SWITCH('Fiche formation'!C18,"DNO","2e année","DE AUDIO","3e année",
_xlfn.SWITCH('Fiche formation'!C15,"DEUST","2e année","DSCG","2e année","MASTER","2e année","BUT","3e année","DCG","3e année","LG","3e année","LP","3e année","INGE","5e année","")),
'Fiche formation'!C15,
'Fiche formation'!C16),
'Fiche formation'!C17,'Fiche formation'!C18)</f>
        <v>2e année MASTER Calcul haute performance, simulation - M CHPS</v>
      </c>
      <c r="D7" s="251"/>
      <c r="E7" s="251"/>
      <c r="F7" s="251"/>
      <c r="G7" s="251"/>
      <c r="H7" s="251"/>
      <c r="I7" s="251"/>
      <c r="J7" s="251"/>
      <c r="K7" s="251"/>
      <c r="L7" s="251"/>
      <c r="M7" s="251"/>
      <c r="N7" s="251"/>
      <c r="O7" s="251"/>
      <c r="P7" s="251"/>
      <c r="Q7" s="251"/>
      <c r="R7" s="251"/>
      <c r="S7" s="251"/>
      <c r="T7" s="251"/>
      <c r="U7" s="251"/>
      <c r="V7" s="251"/>
      <c r="W7" s="251"/>
      <c r="X7" s="251"/>
      <c r="Y7" s="251"/>
      <c r="Z7" s="251"/>
      <c r="AA7" s="251"/>
      <c r="AB7" s="251"/>
      <c r="AC7" s="251"/>
      <c r="AD7" s="251"/>
      <c r="AE7" s="251"/>
      <c r="AF7" s="251"/>
      <c r="AG7" s="251"/>
      <c r="AH7" s="251"/>
      <c r="AI7" s="251"/>
      <c r="AJ7" s="251"/>
      <c r="AK7" s="251"/>
      <c r="AL7" s="251"/>
      <c r="AM7" s="251"/>
      <c r="AN7" s="251"/>
      <c r="AO7" s="251"/>
      <c r="AP7" s="251"/>
      <c r="AQ7" s="251"/>
      <c r="AR7" s="251"/>
      <c r="AS7" s="251"/>
      <c r="AT7" s="251"/>
    </row>
    <row r="8" spans="1:46" ht="110.1" customHeight="1" thickBot="1" x14ac:dyDescent="0.35">
      <c r="A8" s="38"/>
      <c r="B8" s="3"/>
      <c r="C8" s="39"/>
      <c r="D8" s="41"/>
      <c r="E8" s="40"/>
      <c r="F8" s="40"/>
      <c r="G8" s="40"/>
      <c r="H8" s="40"/>
      <c r="I8" s="245" t="s">
        <v>743</v>
      </c>
      <c r="J8" s="245"/>
      <c r="K8" s="245"/>
      <c r="L8" s="245"/>
      <c r="M8" s="245"/>
      <c r="N8" s="245"/>
      <c r="O8" s="245"/>
      <c r="P8" s="245"/>
      <c r="Q8" s="245"/>
      <c r="R8" s="245"/>
      <c r="S8" s="245"/>
      <c r="T8" s="245"/>
      <c r="U8" s="245"/>
      <c r="V8" s="245"/>
      <c r="W8" s="245"/>
      <c r="X8" s="245"/>
      <c r="Y8" s="245"/>
      <c r="Z8" s="245"/>
      <c r="AA8" s="245"/>
      <c r="AB8" s="245"/>
      <c r="AC8" s="245"/>
      <c r="AD8" s="245"/>
      <c r="AE8" s="245"/>
      <c r="AF8" s="245"/>
      <c r="AG8" s="245"/>
      <c r="AH8" s="245"/>
      <c r="AI8" s="245"/>
      <c r="AJ8" s="245"/>
      <c r="AK8" s="245"/>
      <c r="AL8" s="40"/>
      <c r="AM8" s="40"/>
      <c r="AN8" s="40"/>
      <c r="AO8" s="42"/>
      <c r="AP8" s="42"/>
      <c r="AQ8" s="42"/>
      <c r="AR8" s="42"/>
      <c r="AS8" s="42"/>
      <c r="AT8" s="42"/>
    </row>
    <row r="9" spans="1:46" s="43" customFormat="1" ht="54.9" customHeight="1" thickBot="1" x14ac:dyDescent="0.35">
      <c r="B9" s="44"/>
      <c r="C9" s="252" t="s">
        <v>114</v>
      </c>
      <c r="D9" s="246"/>
      <c r="E9" s="45"/>
      <c r="F9" s="246" t="s">
        <v>113</v>
      </c>
      <c r="G9" s="246"/>
      <c r="H9" s="46"/>
      <c r="I9" s="246" t="s">
        <v>117</v>
      </c>
      <c r="J9" s="246"/>
      <c r="K9" s="47"/>
      <c r="L9" s="246" t="s">
        <v>129</v>
      </c>
      <c r="M9" s="246"/>
      <c r="N9" s="198"/>
      <c r="O9" s="246" t="s">
        <v>744</v>
      </c>
      <c r="P9" s="246"/>
      <c r="Q9" s="48"/>
      <c r="R9" s="246" t="s">
        <v>28</v>
      </c>
      <c r="S9" s="246"/>
      <c r="T9" s="49"/>
      <c r="U9" s="246" t="s">
        <v>116</v>
      </c>
      <c r="V9" s="246"/>
      <c r="W9" s="50"/>
      <c r="X9" s="246" t="s">
        <v>115</v>
      </c>
      <c r="Y9" s="246"/>
      <c r="Z9" s="4"/>
      <c r="AA9" s="246"/>
      <c r="AB9" s="246"/>
      <c r="AC9" s="4"/>
      <c r="AD9" s="246"/>
      <c r="AE9" s="246"/>
      <c r="AF9" s="4"/>
      <c r="AG9" s="246"/>
      <c r="AH9" s="246"/>
      <c r="AI9" s="4"/>
      <c r="AJ9" s="246"/>
      <c r="AK9" s="246"/>
      <c r="AL9" s="4"/>
      <c r="AM9" s="246"/>
      <c r="AN9" s="246"/>
      <c r="AP9" s="246"/>
      <c r="AQ9" s="246"/>
      <c r="AS9" s="245"/>
      <c r="AT9" s="245"/>
    </row>
    <row r="11" spans="1:46" ht="24.9" customHeight="1" x14ac:dyDescent="0.3">
      <c r="B11" s="253">
        <v>2026</v>
      </c>
      <c r="C11" s="253"/>
      <c r="D11" s="253"/>
      <c r="E11" s="253"/>
      <c r="F11" s="253"/>
      <c r="G11" s="253"/>
      <c r="H11" s="253"/>
      <c r="I11" s="253"/>
      <c r="J11" s="253"/>
      <c r="K11" s="253"/>
      <c r="L11" s="253"/>
      <c r="M11" s="253"/>
      <c r="N11" s="253"/>
      <c r="O11" s="253"/>
      <c r="P11" s="253"/>
      <c r="Q11" s="62"/>
      <c r="R11" s="247">
        <f>B11+1</f>
        <v>2027</v>
      </c>
      <c r="S11" s="248"/>
      <c r="T11" s="248"/>
      <c r="U11" s="248"/>
      <c r="V11" s="248"/>
      <c r="W11" s="248"/>
      <c r="X11" s="248"/>
      <c r="Y11" s="248"/>
      <c r="Z11" s="248"/>
      <c r="AA11" s="248"/>
      <c r="AB11" s="248"/>
      <c r="AC11" s="248"/>
      <c r="AD11" s="248"/>
      <c r="AE11" s="248"/>
      <c r="AF11" s="248"/>
      <c r="AG11" s="248"/>
      <c r="AH11" s="248"/>
      <c r="AI11" s="248"/>
      <c r="AJ11" s="248"/>
      <c r="AK11" s="248"/>
      <c r="AL11" s="248"/>
      <c r="AM11" s="248"/>
      <c r="AN11" s="248"/>
      <c r="AO11" s="248"/>
      <c r="AP11" s="248"/>
      <c r="AQ11" s="248"/>
      <c r="AR11" s="249"/>
      <c r="AS11" s="186"/>
      <c r="AT11" s="186"/>
    </row>
    <row r="12" spans="1:46" ht="24.9" customHeight="1" x14ac:dyDescent="0.3">
      <c r="B12" s="63"/>
      <c r="C12" s="244" t="s">
        <v>111</v>
      </c>
      <c r="D12" s="244"/>
      <c r="E12" s="63"/>
      <c r="F12" s="244" t="s">
        <v>32</v>
      </c>
      <c r="G12" s="244"/>
      <c r="H12" s="63"/>
      <c r="I12" s="244" t="s">
        <v>101</v>
      </c>
      <c r="J12" s="244"/>
      <c r="K12" s="63"/>
      <c r="L12" s="244" t="s">
        <v>102</v>
      </c>
      <c r="M12" s="244"/>
      <c r="N12" s="63"/>
      <c r="O12" s="244" t="s">
        <v>103</v>
      </c>
      <c r="P12" s="244"/>
      <c r="Q12" s="64"/>
      <c r="R12" s="244" t="s">
        <v>104</v>
      </c>
      <c r="S12" s="244"/>
      <c r="T12" s="63"/>
      <c r="U12" s="244" t="s">
        <v>105</v>
      </c>
      <c r="V12" s="244"/>
      <c r="W12" s="63"/>
      <c r="X12" s="244" t="s">
        <v>106</v>
      </c>
      <c r="Y12" s="244"/>
      <c r="Z12" s="63"/>
      <c r="AA12" s="244" t="s">
        <v>107</v>
      </c>
      <c r="AB12" s="244"/>
      <c r="AC12" s="63"/>
      <c r="AD12" s="244" t="s">
        <v>108</v>
      </c>
      <c r="AE12" s="244"/>
      <c r="AF12" s="63"/>
      <c r="AG12" s="244" t="s">
        <v>109</v>
      </c>
      <c r="AH12" s="244"/>
      <c r="AI12" s="63">
        <f>MONTH(1&amp;AJ12)</f>
        <v>7</v>
      </c>
      <c r="AJ12" s="244" t="s">
        <v>110</v>
      </c>
      <c r="AK12" s="244"/>
      <c r="AL12" s="63"/>
      <c r="AM12" s="244" t="s">
        <v>111</v>
      </c>
      <c r="AN12" s="244"/>
      <c r="AO12" s="63"/>
      <c r="AP12" s="244" t="s">
        <v>32</v>
      </c>
      <c r="AQ12" s="244"/>
      <c r="AR12" s="63"/>
      <c r="AS12" s="244" t="s">
        <v>101</v>
      </c>
      <c r="AT12" s="244"/>
    </row>
    <row r="13" spans="1:46" ht="24.9" customHeight="1" x14ac:dyDescent="0.3">
      <c r="B13" s="172"/>
      <c r="C13" s="55">
        <f>DATE($B$11,MONTH(1&amp;C$12),1)</f>
        <v>46235</v>
      </c>
      <c r="D13" s="52"/>
      <c r="E13" s="175"/>
      <c r="F13" s="55">
        <f>DATE($B$11,MONTH(1&amp;F$12),1)</f>
        <v>46266</v>
      </c>
      <c r="G13" s="5"/>
      <c r="H13" s="175"/>
      <c r="I13" s="55">
        <f>DATE($B$11,MONTH(1&amp;I$12),1)</f>
        <v>46296</v>
      </c>
      <c r="J13" s="5" t="s">
        <v>27</v>
      </c>
      <c r="K13" s="176"/>
      <c r="L13" s="55">
        <f>DATE($B$11,MONTH(1&amp;L$12),1)</f>
        <v>46327</v>
      </c>
      <c r="M13" s="52"/>
      <c r="N13" s="176"/>
      <c r="O13" s="55">
        <f>DATE($B$11,MONTH(1&amp;O$12),1)</f>
        <v>46357</v>
      </c>
      <c r="P13" s="5" t="s">
        <v>27</v>
      </c>
      <c r="Q13" s="179"/>
      <c r="R13" s="55">
        <f>DATE($R$11,MONTH(1&amp;R$12),1)</f>
        <v>46388</v>
      </c>
      <c r="S13" s="52"/>
      <c r="T13" s="176"/>
      <c r="U13" s="55">
        <f>DATE($R$11,MONTH(1&amp;U$12),1)</f>
        <v>46419</v>
      </c>
      <c r="V13" s="5" t="s">
        <v>30</v>
      </c>
      <c r="W13" s="176"/>
      <c r="X13" s="55">
        <f>DATE($R$11,MONTH(1&amp;X$12),1)</f>
        <v>46447</v>
      </c>
      <c r="Y13" s="5" t="s">
        <v>30</v>
      </c>
      <c r="Z13" s="176"/>
      <c r="AA13" s="55">
        <f>DATE($R$11,MONTH(1&amp;AA$12),1)</f>
        <v>46478</v>
      </c>
      <c r="AB13" s="5" t="s">
        <v>30</v>
      </c>
      <c r="AC13" s="176"/>
      <c r="AD13" s="55">
        <f>DATE($R$11,MONTH(1&amp;AD$12),1)</f>
        <v>46508</v>
      </c>
      <c r="AE13" s="52"/>
      <c r="AF13" s="176"/>
      <c r="AG13" s="55">
        <f>DATE($R$11,MONTH(1&amp;AG$12),1)</f>
        <v>46539</v>
      </c>
      <c r="AH13" s="5" t="s">
        <v>30</v>
      </c>
      <c r="AI13" s="176" t="s">
        <v>128</v>
      </c>
      <c r="AJ13" s="55">
        <f>DATE($R$11,MONTH(1&amp;AJ$12),1)</f>
        <v>46569</v>
      </c>
      <c r="AK13" s="5" t="s">
        <v>30</v>
      </c>
      <c r="AL13" s="176"/>
      <c r="AM13" s="55">
        <f>DATE($R$11,MONTH(1&amp;AM$12),1)</f>
        <v>46600</v>
      </c>
      <c r="AN13" s="52"/>
      <c r="AO13" s="176"/>
      <c r="AP13" s="55">
        <f>DATE($R$11,MONTH(1&amp;AP$12),1)</f>
        <v>46631</v>
      </c>
      <c r="AQ13" s="5" t="s">
        <v>30</v>
      </c>
      <c r="AR13" s="185"/>
      <c r="AS13" s="55">
        <f>DATE($R$11,MONTH(1&amp;AS$12),1)</f>
        <v>46661</v>
      </c>
      <c r="AT13" s="5"/>
    </row>
    <row r="14" spans="1:46" ht="24.9" customHeight="1" x14ac:dyDescent="0.3">
      <c r="B14" s="172"/>
      <c r="C14" s="51">
        <f>C13+1</f>
        <v>46236</v>
      </c>
      <c r="D14" s="52"/>
      <c r="E14" s="175"/>
      <c r="F14" s="51">
        <f>F13+1</f>
        <v>46267</v>
      </c>
      <c r="G14" s="6"/>
      <c r="H14" s="175"/>
      <c r="I14" s="51">
        <f>I13+1</f>
        <v>46297</v>
      </c>
      <c r="J14" s="6" t="s">
        <v>27</v>
      </c>
      <c r="K14" s="176"/>
      <c r="L14" s="51">
        <f>L13+1</f>
        <v>46328</v>
      </c>
      <c r="M14" s="5" t="s">
        <v>27</v>
      </c>
      <c r="N14" s="176"/>
      <c r="O14" s="51">
        <f>O13+1</f>
        <v>46358</v>
      </c>
      <c r="P14" s="5" t="s">
        <v>27</v>
      </c>
      <c r="Q14" s="179"/>
      <c r="R14" s="51">
        <f>R13+1</f>
        <v>46389</v>
      </c>
      <c r="S14" s="52"/>
      <c r="T14" s="176"/>
      <c r="U14" s="51">
        <f>U13+1</f>
        <v>46420</v>
      </c>
      <c r="V14" s="5" t="s">
        <v>30</v>
      </c>
      <c r="W14" s="176"/>
      <c r="X14" s="51">
        <f>X13+1</f>
        <v>46448</v>
      </c>
      <c r="Y14" s="5" t="s">
        <v>30</v>
      </c>
      <c r="Z14" s="176"/>
      <c r="AA14" s="51">
        <f>AA13+1</f>
        <v>46479</v>
      </c>
      <c r="AB14" s="5" t="s">
        <v>30</v>
      </c>
      <c r="AC14" s="176"/>
      <c r="AD14" s="51">
        <f>AD13+1</f>
        <v>46509</v>
      </c>
      <c r="AE14" s="52"/>
      <c r="AF14" s="176"/>
      <c r="AG14" s="51">
        <f>AG13+1</f>
        <v>46540</v>
      </c>
      <c r="AH14" s="5" t="s">
        <v>30</v>
      </c>
      <c r="AI14" s="176" t="s">
        <v>128</v>
      </c>
      <c r="AJ14" s="51">
        <f>AJ13+1</f>
        <v>46570</v>
      </c>
      <c r="AK14" s="5" t="s">
        <v>30</v>
      </c>
      <c r="AL14" s="176"/>
      <c r="AM14" s="51">
        <f>AM13+1</f>
        <v>46601</v>
      </c>
      <c r="AN14" s="5" t="s">
        <v>30</v>
      </c>
      <c r="AO14" s="176"/>
      <c r="AP14" s="51">
        <f>AP13+1</f>
        <v>46632</v>
      </c>
      <c r="AQ14" s="5" t="s">
        <v>30</v>
      </c>
      <c r="AR14" s="173"/>
      <c r="AS14" s="51">
        <f>AS13+1</f>
        <v>46662</v>
      </c>
      <c r="AT14" s="52"/>
    </row>
    <row r="15" spans="1:46" ht="24.9" customHeight="1" x14ac:dyDescent="0.3">
      <c r="B15" s="172"/>
      <c r="C15" s="51">
        <f t="shared" ref="C15:C43" si="0">C14+1</f>
        <v>46237</v>
      </c>
      <c r="D15" s="5"/>
      <c r="E15" s="175"/>
      <c r="F15" s="51">
        <f t="shared" ref="F15:F42" si="1">F14+1</f>
        <v>46268</v>
      </c>
      <c r="G15" s="5"/>
      <c r="H15" s="175"/>
      <c r="I15" s="51">
        <f t="shared" ref="I15:I43" si="2">I14+1</f>
        <v>46298</v>
      </c>
      <c r="J15" s="52"/>
      <c r="K15" s="176"/>
      <c r="L15" s="51">
        <f t="shared" ref="L15:L42" si="3">L14+1</f>
        <v>46329</v>
      </c>
      <c r="M15" s="5" t="s">
        <v>27</v>
      </c>
      <c r="N15" s="176"/>
      <c r="O15" s="51">
        <f t="shared" ref="O15:O43" si="4">O14+1</f>
        <v>46359</v>
      </c>
      <c r="P15" s="5" t="s">
        <v>27</v>
      </c>
      <c r="Q15" s="179"/>
      <c r="R15" s="51">
        <f t="shared" ref="R15:R43" si="5">R14+1</f>
        <v>46390</v>
      </c>
      <c r="S15" s="52"/>
      <c r="T15" s="176"/>
      <c r="U15" s="51">
        <f t="shared" ref="U15:U40" si="6">U14+1</f>
        <v>46421</v>
      </c>
      <c r="V15" s="5" t="s">
        <v>30</v>
      </c>
      <c r="W15" s="176"/>
      <c r="X15" s="51">
        <f t="shared" ref="X15:X43" si="7">X14+1</f>
        <v>46449</v>
      </c>
      <c r="Y15" s="5" t="s">
        <v>30</v>
      </c>
      <c r="Z15" s="176"/>
      <c r="AA15" s="51">
        <f t="shared" ref="AA15:AA42" si="8">AA14+1</f>
        <v>46480</v>
      </c>
      <c r="AB15" s="52"/>
      <c r="AC15" s="176"/>
      <c r="AD15" s="51">
        <f t="shared" ref="AD15:AD43" si="9">AD14+1</f>
        <v>46510</v>
      </c>
      <c r="AE15" s="5" t="s">
        <v>30</v>
      </c>
      <c r="AF15" s="176"/>
      <c r="AG15" s="51">
        <f t="shared" ref="AG15:AG42" si="10">AG14+1</f>
        <v>46541</v>
      </c>
      <c r="AH15" s="5" t="s">
        <v>30</v>
      </c>
      <c r="AI15" s="176" t="s">
        <v>128</v>
      </c>
      <c r="AJ15" s="51">
        <f t="shared" ref="AJ15:AJ43" si="11">AJ14+1</f>
        <v>46571</v>
      </c>
      <c r="AK15" s="52"/>
      <c r="AL15" s="176"/>
      <c r="AM15" s="51">
        <f t="shared" ref="AM15:AM43" si="12">AM14+1</f>
        <v>46602</v>
      </c>
      <c r="AN15" s="5" t="s">
        <v>30</v>
      </c>
      <c r="AO15" s="176"/>
      <c r="AP15" s="51">
        <f t="shared" ref="AP15:AP42" si="13">AP14+1</f>
        <v>46633</v>
      </c>
      <c r="AQ15" s="5" t="s">
        <v>30</v>
      </c>
      <c r="AR15" s="173"/>
      <c r="AS15" s="51">
        <f t="shared" ref="AS15:AS43" si="14">AS14+1</f>
        <v>46663</v>
      </c>
      <c r="AT15" s="52"/>
    </row>
    <row r="16" spans="1:46" ht="24.9" customHeight="1" x14ac:dyDescent="0.3">
      <c r="B16" s="172"/>
      <c r="C16" s="51">
        <f t="shared" si="0"/>
        <v>46238</v>
      </c>
      <c r="D16" s="5"/>
      <c r="E16" s="175"/>
      <c r="F16" s="51">
        <f t="shared" si="1"/>
        <v>46269</v>
      </c>
      <c r="G16" s="5"/>
      <c r="H16" s="175"/>
      <c r="I16" s="51">
        <f t="shared" si="2"/>
        <v>46299</v>
      </c>
      <c r="J16" s="52"/>
      <c r="K16" s="176"/>
      <c r="L16" s="51">
        <f t="shared" si="3"/>
        <v>46330</v>
      </c>
      <c r="M16" s="5" t="s">
        <v>27</v>
      </c>
      <c r="N16" s="176"/>
      <c r="O16" s="51">
        <f t="shared" si="4"/>
        <v>46360</v>
      </c>
      <c r="P16" s="5" t="s">
        <v>27</v>
      </c>
      <c r="Q16" s="179"/>
      <c r="R16" s="51">
        <f t="shared" si="5"/>
        <v>46391</v>
      </c>
      <c r="S16" s="5" t="s">
        <v>28</v>
      </c>
      <c r="T16" s="176"/>
      <c r="U16" s="51">
        <f t="shared" si="6"/>
        <v>46422</v>
      </c>
      <c r="V16" s="5" t="s">
        <v>30</v>
      </c>
      <c r="W16" s="176"/>
      <c r="X16" s="51">
        <f t="shared" si="7"/>
        <v>46450</v>
      </c>
      <c r="Y16" s="5" t="s">
        <v>30</v>
      </c>
      <c r="Z16" s="176"/>
      <c r="AA16" s="51">
        <f t="shared" si="8"/>
        <v>46481</v>
      </c>
      <c r="AB16" s="52"/>
      <c r="AC16" s="176"/>
      <c r="AD16" s="51">
        <f t="shared" si="9"/>
        <v>46511</v>
      </c>
      <c r="AE16" s="5" t="s">
        <v>30</v>
      </c>
      <c r="AF16" s="176"/>
      <c r="AG16" s="51">
        <f t="shared" si="10"/>
        <v>46542</v>
      </c>
      <c r="AH16" s="5" t="s">
        <v>30</v>
      </c>
      <c r="AI16" s="176" t="s">
        <v>128</v>
      </c>
      <c r="AJ16" s="51">
        <f t="shared" si="11"/>
        <v>46572</v>
      </c>
      <c r="AK16" s="52"/>
      <c r="AL16" s="176"/>
      <c r="AM16" s="51">
        <f t="shared" si="12"/>
        <v>46603</v>
      </c>
      <c r="AN16" s="5" t="s">
        <v>30</v>
      </c>
      <c r="AO16" s="176"/>
      <c r="AP16" s="51">
        <f t="shared" si="13"/>
        <v>46634</v>
      </c>
      <c r="AQ16" s="52"/>
      <c r="AR16" s="173"/>
      <c r="AS16" s="51">
        <f t="shared" si="14"/>
        <v>46664</v>
      </c>
      <c r="AT16" s="5"/>
    </row>
    <row r="17" spans="2:46" ht="24.9" customHeight="1" x14ac:dyDescent="0.3">
      <c r="B17" s="172"/>
      <c r="C17" s="51">
        <f t="shared" si="0"/>
        <v>46239</v>
      </c>
      <c r="D17" s="5"/>
      <c r="E17" s="175"/>
      <c r="F17" s="51">
        <f t="shared" si="1"/>
        <v>46270</v>
      </c>
      <c r="G17" s="52"/>
      <c r="H17" s="175"/>
      <c r="I17" s="51">
        <f t="shared" si="2"/>
        <v>46300</v>
      </c>
      <c r="J17" s="5" t="s">
        <v>27</v>
      </c>
      <c r="K17" s="176"/>
      <c r="L17" s="51">
        <f t="shared" si="3"/>
        <v>46331</v>
      </c>
      <c r="M17" s="5" t="s">
        <v>27</v>
      </c>
      <c r="N17" s="176"/>
      <c r="O17" s="51">
        <f t="shared" si="4"/>
        <v>46361</v>
      </c>
      <c r="P17" s="52"/>
      <c r="Q17" s="179"/>
      <c r="R17" s="51">
        <f t="shared" si="5"/>
        <v>46392</v>
      </c>
      <c r="S17" s="5" t="s">
        <v>28</v>
      </c>
      <c r="T17" s="176"/>
      <c r="U17" s="51">
        <f t="shared" si="6"/>
        <v>46423</v>
      </c>
      <c r="V17" s="5" t="s">
        <v>30</v>
      </c>
      <c r="W17" s="176"/>
      <c r="X17" s="51">
        <f t="shared" si="7"/>
        <v>46451</v>
      </c>
      <c r="Y17" s="5" t="s">
        <v>30</v>
      </c>
      <c r="Z17" s="176"/>
      <c r="AA17" s="51">
        <f t="shared" si="8"/>
        <v>46482</v>
      </c>
      <c r="AB17" s="5" t="s">
        <v>30</v>
      </c>
      <c r="AC17" s="176"/>
      <c r="AD17" s="51">
        <f t="shared" si="9"/>
        <v>46512</v>
      </c>
      <c r="AE17" s="5" t="s">
        <v>30</v>
      </c>
      <c r="AF17" s="176"/>
      <c r="AG17" s="51">
        <f t="shared" si="10"/>
        <v>46543</v>
      </c>
      <c r="AH17" s="52"/>
      <c r="AI17" s="176" t="s">
        <v>128</v>
      </c>
      <c r="AJ17" s="51">
        <f t="shared" si="11"/>
        <v>46573</v>
      </c>
      <c r="AK17" s="5" t="s">
        <v>30</v>
      </c>
      <c r="AL17" s="176"/>
      <c r="AM17" s="51">
        <f t="shared" si="12"/>
        <v>46604</v>
      </c>
      <c r="AN17" s="5" t="s">
        <v>30</v>
      </c>
      <c r="AO17" s="176"/>
      <c r="AP17" s="51">
        <f t="shared" si="13"/>
        <v>46635</v>
      </c>
      <c r="AQ17" s="52"/>
      <c r="AR17" s="173"/>
      <c r="AS17" s="51">
        <f t="shared" si="14"/>
        <v>46665</v>
      </c>
      <c r="AT17" s="5"/>
    </row>
    <row r="18" spans="2:46" ht="24.9" customHeight="1" x14ac:dyDescent="0.3">
      <c r="B18" s="172"/>
      <c r="C18" s="51">
        <f t="shared" si="0"/>
        <v>46240</v>
      </c>
      <c r="D18" s="5"/>
      <c r="E18" s="175"/>
      <c r="F18" s="51">
        <f t="shared" si="1"/>
        <v>46271</v>
      </c>
      <c r="G18" s="52"/>
      <c r="H18" s="175"/>
      <c r="I18" s="51">
        <f t="shared" si="2"/>
        <v>46301</v>
      </c>
      <c r="J18" s="5" t="s">
        <v>27</v>
      </c>
      <c r="K18" s="176"/>
      <c r="L18" s="51">
        <f t="shared" si="3"/>
        <v>46332</v>
      </c>
      <c r="M18" s="5" t="s">
        <v>27</v>
      </c>
      <c r="N18" s="176"/>
      <c r="O18" s="51">
        <f t="shared" si="4"/>
        <v>46362</v>
      </c>
      <c r="P18" s="52"/>
      <c r="Q18" s="179"/>
      <c r="R18" s="51">
        <f t="shared" si="5"/>
        <v>46393</v>
      </c>
      <c r="S18" s="5" t="s">
        <v>28</v>
      </c>
      <c r="T18" s="176"/>
      <c r="U18" s="51">
        <f t="shared" si="6"/>
        <v>46424</v>
      </c>
      <c r="V18" s="52"/>
      <c r="W18" s="176"/>
      <c r="X18" s="51">
        <f t="shared" si="7"/>
        <v>46452</v>
      </c>
      <c r="Y18" s="52"/>
      <c r="Z18" s="176"/>
      <c r="AA18" s="51">
        <f t="shared" si="8"/>
        <v>46483</v>
      </c>
      <c r="AB18" s="5" t="s">
        <v>30</v>
      </c>
      <c r="AC18" s="176"/>
      <c r="AD18" s="51">
        <f t="shared" si="9"/>
        <v>46513</v>
      </c>
      <c r="AE18" s="52"/>
      <c r="AF18" s="176"/>
      <c r="AG18" s="51">
        <f t="shared" si="10"/>
        <v>46544</v>
      </c>
      <c r="AH18" s="52"/>
      <c r="AI18" s="176" t="s">
        <v>128</v>
      </c>
      <c r="AJ18" s="51">
        <f t="shared" si="11"/>
        <v>46574</v>
      </c>
      <c r="AK18" s="5" t="s">
        <v>30</v>
      </c>
      <c r="AL18" s="176"/>
      <c r="AM18" s="51">
        <f t="shared" si="12"/>
        <v>46605</v>
      </c>
      <c r="AN18" s="5" t="s">
        <v>30</v>
      </c>
      <c r="AO18" s="176"/>
      <c r="AP18" s="51">
        <f t="shared" si="13"/>
        <v>46636</v>
      </c>
      <c r="AQ18" s="5" t="s">
        <v>28</v>
      </c>
      <c r="AR18" s="173"/>
      <c r="AS18" s="51">
        <f t="shared" si="14"/>
        <v>46666</v>
      </c>
      <c r="AT18" s="5"/>
    </row>
    <row r="19" spans="2:46" ht="24.9" customHeight="1" x14ac:dyDescent="0.3">
      <c r="B19" s="173"/>
      <c r="C19" s="51">
        <f t="shared" si="0"/>
        <v>46241</v>
      </c>
      <c r="D19" s="5"/>
      <c r="E19" s="176"/>
      <c r="F19" s="51">
        <f t="shared" si="1"/>
        <v>46272</v>
      </c>
      <c r="G19" s="5"/>
      <c r="H19" s="176"/>
      <c r="I19" s="51">
        <f t="shared" si="2"/>
        <v>46302</v>
      </c>
      <c r="J19" s="5" t="s">
        <v>27</v>
      </c>
      <c r="K19" s="176"/>
      <c r="L19" s="51">
        <f t="shared" si="3"/>
        <v>46333</v>
      </c>
      <c r="M19" s="52"/>
      <c r="N19" s="176"/>
      <c r="O19" s="51">
        <f t="shared" si="4"/>
        <v>46363</v>
      </c>
      <c r="P19" s="5" t="s">
        <v>30</v>
      </c>
      <c r="Q19" s="179"/>
      <c r="R19" s="51">
        <f t="shared" si="5"/>
        <v>46394</v>
      </c>
      <c r="S19" s="5" t="s">
        <v>28</v>
      </c>
      <c r="T19" s="176"/>
      <c r="U19" s="51">
        <f t="shared" si="6"/>
        <v>46425</v>
      </c>
      <c r="V19" s="52"/>
      <c r="W19" s="176"/>
      <c r="X19" s="51">
        <f t="shared" si="7"/>
        <v>46453</v>
      </c>
      <c r="Y19" s="52"/>
      <c r="Z19" s="176"/>
      <c r="AA19" s="51">
        <f t="shared" si="8"/>
        <v>46484</v>
      </c>
      <c r="AB19" s="5" t="s">
        <v>30</v>
      </c>
      <c r="AC19" s="176"/>
      <c r="AD19" s="51">
        <f t="shared" si="9"/>
        <v>46514</v>
      </c>
      <c r="AE19" s="5" t="s">
        <v>30</v>
      </c>
      <c r="AF19" s="176"/>
      <c r="AG19" s="51">
        <f t="shared" si="10"/>
        <v>46545</v>
      </c>
      <c r="AH19" s="5" t="s">
        <v>30</v>
      </c>
      <c r="AI19" s="176" t="s">
        <v>128</v>
      </c>
      <c r="AJ19" s="51">
        <f t="shared" si="11"/>
        <v>46575</v>
      </c>
      <c r="AK19" s="5" t="s">
        <v>30</v>
      </c>
      <c r="AL19" s="176"/>
      <c r="AM19" s="51">
        <f t="shared" si="12"/>
        <v>46606</v>
      </c>
      <c r="AN19" s="52"/>
      <c r="AO19" s="176"/>
      <c r="AP19" s="51">
        <f t="shared" si="13"/>
        <v>46637</v>
      </c>
      <c r="AQ19" s="5" t="s">
        <v>28</v>
      </c>
      <c r="AR19" s="173"/>
      <c r="AS19" s="51">
        <f t="shared" si="14"/>
        <v>46667</v>
      </c>
      <c r="AT19" s="5"/>
    </row>
    <row r="20" spans="2:46" ht="24.9" customHeight="1" x14ac:dyDescent="0.3">
      <c r="B20" s="173"/>
      <c r="C20" s="51">
        <f t="shared" si="0"/>
        <v>46242</v>
      </c>
      <c r="D20" s="52"/>
      <c r="E20" s="176"/>
      <c r="F20" s="51">
        <f t="shared" si="1"/>
        <v>46273</v>
      </c>
      <c r="G20" s="5"/>
      <c r="H20" s="176"/>
      <c r="I20" s="51">
        <f t="shared" si="2"/>
        <v>46303</v>
      </c>
      <c r="J20" s="5" t="s">
        <v>27</v>
      </c>
      <c r="K20" s="176"/>
      <c r="L20" s="51">
        <f t="shared" si="3"/>
        <v>46334</v>
      </c>
      <c r="M20" s="52"/>
      <c r="N20" s="176"/>
      <c r="O20" s="51">
        <f t="shared" si="4"/>
        <v>46364</v>
      </c>
      <c r="P20" s="5" t="s">
        <v>30</v>
      </c>
      <c r="Q20" s="179"/>
      <c r="R20" s="51">
        <f t="shared" si="5"/>
        <v>46395</v>
      </c>
      <c r="S20" s="5" t="s">
        <v>28</v>
      </c>
      <c r="T20" s="176"/>
      <c r="U20" s="51">
        <f t="shared" si="6"/>
        <v>46426</v>
      </c>
      <c r="V20" s="5" t="s">
        <v>30</v>
      </c>
      <c r="W20" s="176"/>
      <c r="X20" s="51">
        <f t="shared" si="7"/>
        <v>46454</v>
      </c>
      <c r="Y20" s="5" t="s">
        <v>30</v>
      </c>
      <c r="Z20" s="176"/>
      <c r="AA20" s="51">
        <f t="shared" si="8"/>
        <v>46485</v>
      </c>
      <c r="AB20" s="5" t="s">
        <v>30</v>
      </c>
      <c r="AC20" s="176"/>
      <c r="AD20" s="51">
        <f t="shared" si="9"/>
        <v>46515</v>
      </c>
      <c r="AE20" s="52"/>
      <c r="AF20" s="176"/>
      <c r="AG20" s="51">
        <f t="shared" si="10"/>
        <v>46546</v>
      </c>
      <c r="AH20" s="5" t="s">
        <v>30</v>
      </c>
      <c r="AI20" s="176" t="s">
        <v>128</v>
      </c>
      <c r="AJ20" s="51">
        <f t="shared" si="11"/>
        <v>46576</v>
      </c>
      <c r="AK20" s="5" t="s">
        <v>30</v>
      </c>
      <c r="AL20" s="176"/>
      <c r="AM20" s="51">
        <f t="shared" si="12"/>
        <v>46607</v>
      </c>
      <c r="AN20" s="52"/>
      <c r="AO20" s="176"/>
      <c r="AP20" s="51">
        <f t="shared" si="13"/>
        <v>46638</v>
      </c>
      <c r="AQ20" s="5"/>
      <c r="AR20" s="173"/>
      <c r="AS20" s="51">
        <f t="shared" si="14"/>
        <v>46668</v>
      </c>
      <c r="AT20" s="5"/>
    </row>
    <row r="21" spans="2:46" ht="24.9" customHeight="1" x14ac:dyDescent="0.3">
      <c r="B21" s="173"/>
      <c r="C21" s="51">
        <f t="shared" si="0"/>
        <v>46243</v>
      </c>
      <c r="D21" s="52"/>
      <c r="E21" s="176"/>
      <c r="F21" s="51">
        <f t="shared" si="1"/>
        <v>46274</v>
      </c>
      <c r="G21" s="5"/>
      <c r="H21" s="176"/>
      <c r="I21" s="51">
        <f t="shared" si="2"/>
        <v>46304</v>
      </c>
      <c r="J21" s="5" t="s">
        <v>27</v>
      </c>
      <c r="K21" s="176"/>
      <c r="L21" s="51">
        <f t="shared" si="3"/>
        <v>46335</v>
      </c>
      <c r="M21" s="5" t="s">
        <v>27</v>
      </c>
      <c r="N21" s="176"/>
      <c r="O21" s="51">
        <f t="shared" si="4"/>
        <v>46365</v>
      </c>
      <c r="P21" s="5" t="s">
        <v>30</v>
      </c>
      <c r="Q21" s="179"/>
      <c r="R21" s="51">
        <f t="shared" si="5"/>
        <v>46396</v>
      </c>
      <c r="S21" s="52"/>
      <c r="T21" s="176"/>
      <c r="U21" s="51">
        <f t="shared" si="6"/>
        <v>46427</v>
      </c>
      <c r="V21" s="5" t="s">
        <v>30</v>
      </c>
      <c r="W21" s="176"/>
      <c r="X21" s="51">
        <f t="shared" si="7"/>
        <v>46455</v>
      </c>
      <c r="Y21" s="5" t="s">
        <v>30</v>
      </c>
      <c r="Z21" s="176"/>
      <c r="AA21" s="51">
        <f t="shared" si="8"/>
        <v>46486</v>
      </c>
      <c r="AB21" s="5" t="s">
        <v>30</v>
      </c>
      <c r="AC21" s="176"/>
      <c r="AD21" s="51">
        <f t="shared" si="9"/>
        <v>46516</v>
      </c>
      <c r="AE21" s="52"/>
      <c r="AF21" s="176"/>
      <c r="AG21" s="51">
        <f t="shared" si="10"/>
        <v>46547</v>
      </c>
      <c r="AH21" s="5" t="s">
        <v>30</v>
      </c>
      <c r="AI21" s="176" t="s">
        <v>128</v>
      </c>
      <c r="AJ21" s="51">
        <f t="shared" si="11"/>
        <v>46577</v>
      </c>
      <c r="AK21" s="5" t="s">
        <v>30</v>
      </c>
      <c r="AL21" s="176"/>
      <c r="AM21" s="51">
        <f t="shared" si="12"/>
        <v>46608</v>
      </c>
      <c r="AN21" s="5" t="s">
        <v>30</v>
      </c>
      <c r="AO21" s="176"/>
      <c r="AP21" s="51">
        <f t="shared" si="13"/>
        <v>46639</v>
      </c>
      <c r="AQ21" s="5"/>
      <c r="AR21" s="173"/>
      <c r="AS21" s="51">
        <f t="shared" si="14"/>
        <v>46669</v>
      </c>
      <c r="AT21" s="52"/>
    </row>
    <row r="22" spans="2:46" ht="24.9" customHeight="1" x14ac:dyDescent="0.3">
      <c r="B22" s="173"/>
      <c r="C22" s="51">
        <f t="shared" si="0"/>
        <v>46244</v>
      </c>
      <c r="D22" s="5"/>
      <c r="E22" s="176"/>
      <c r="F22" s="51">
        <f t="shared" si="1"/>
        <v>46275</v>
      </c>
      <c r="G22" s="5"/>
      <c r="H22" s="176"/>
      <c r="I22" s="51">
        <f t="shared" si="2"/>
        <v>46305</v>
      </c>
      <c r="J22" s="52"/>
      <c r="K22" s="176"/>
      <c r="L22" s="51">
        <f t="shared" si="3"/>
        <v>46336</v>
      </c>
      <c r="M22" s="5" t="s">
        <v>27</v>
      </c>
      <c r="N22" s="176"/>
      <c r="O22" s="51">
        <f t="shared" si="4"/>
        <v>46366</v>
      </c>
      <c r="P22" s="5" t="s">
        <v>30</v>
      </c>
      <c r="Q22" s="179"/>
      <c r="R22" s="51">
        <f t="shared" si="5"/>
        <v>46397</v>
      </c>
      <c r="S22" s="52"/>
      <c r="T22" s="176"/>
      <c r="U22" s="51">
        <f t="shared" si="6"/>
        <v>46428</v>
      </c>
      <c r="V22" s="5" t="s">
        <v>30</v>
      </c>
      <c r="W22" s="176"/>
      <c r="X22" s="51">
        <f t="shared" si="7"/>
        <v>46456</v>
      </c>
      <c r="Y22" s="5" t="s">
        <v>30</v>
      </c>
      <c r="Z22" s="176"/>
      <c r="AA22" s="51">
        <f t="shared" si="8"/>
        <v>46487</v>
      </c>
      <c r="AB22" s="52"/>
      <c r="AC22" s="176"/>
      <c r="AD22" s="51">
        <f t="shared" si="9"/>
        <v>46517</v>
      </c>
      <c r="AE22" s="5" t="s">
        <v>30</v>
      </c>
      <c r="AF22" s="176"/>
      <c r="AG22" s="51">
        <f t="shared" si="10"/>
        <v>46548</v>
      </c>
      <c r="AH22" s="5" t="s">
        <v>30</v>
      </c>
      <c r="AI22" s="176" t="s">
        <v>128</v>
      </c>
      <c r="AJ22" s="51">
        <f t="shared" si="11"/>
        <v>46578</v>
      </c>
      <c r="AK22" s="52"/>
      <c r="AL22" s="176"/>
      <c r="AM22" s="51">
        <f t="shared" si="12"/>
        <v>46609</v>
      </c>
      <c r="AN22" s="5" t="s">
        <v>30</v>
      </c>
      <c r="AO22" s="176"/>
      <c r="AP22" s="51">
        <f t="shared" si="13"/>
        <v>46640</v>
      </c>
      <c r="AQ22" s="5"/>
      <c r="AR22" s="173"/>
      <c r="AS22" s="51">
        <f t="shared" si="14"/>
        <v>46670</v>
      </c>
      <c r="AT22" s="52"/>
    </row>
    <row r="23" spans="2:46" ht="24.9" customHeight="1" x14ac:dyDescent="0.3">
      <c r="B23" s="173"/>
      <c r="C23" s="51">
        <f t="shared" si="0"/>
        <v>46245</v>
      </c>
      <c r="D23" s="5"/>
      <c r="E23" s="176"/>
      <c r="F23" s="51">
        <f t="shared" si="1"/>
        <v>46276</v>
      </c>
      <c r="G23" s="5"/>
      <c r="H23" s="176"/>
      <c r="I23" s="51">
        <f t="shared" si="2"/>
        <v>46306</v>
      </c>
      <c r="J23" s="52"/>
      <c r="K23" s="176"/>
      <c r="L23" s="51">
        <f t="shared" si="3"/>
        <v>46337</v>
      </c>
      <c r="M23" s="52"/>
      <c r="N23" s="176"/>
      <c r="O23" s="51">
        <f t="shared" si="4"/>
        <v>46367</v>
      </c>
      <c r="P23" s="5" t="s">
        <v>30</v>
      </c>
      <c r="Q23" s="179"/>
      <c r="R23" s="51">
        <f t="shared" si="5"/>
        <v>46398</v>
      </c>
      <c r="S23" s="5" t="s">
        <v>28</v>
      </c>
      <c r="T23" s="176"/>
      <c r="U23" s="51">
        <f t="shared" si="6"/>
        <v>46429</v>
      </c>
      <c r="V23" s="5" t="s">
        <v>30</v>
      </c>
      <c r="W23" s="176"/>
      <c r="X23" s="51">
        <f t="shared" si="7"/>
        <v>46457</v>
      </c>
      <c r="Y23" s="5" t="s">
        <v>30</v>
      </c>
      <c r="Z23" s="176"/>
      <c r="AA23" s="51">
        <f t="shared" si="8"/>
        <v>46488</v>
      </c>
      <c r="AB23" s="52"/>
      <c r="AC23" s="176"/>
      <c r="AD23" s="51">
        <f t="shared" si="9"/>
        <v>46518</v>
      </c>
      <c r="AE23" s="5" t="s">
        <v>30</v>
      </c>
      <c r="AF23" s="176"/>
      <c r="AG23" s="51">
        <f t="shared" si="10"/>
        <v>46549</v>
      </c>
      <c r="AH23" s="5" t="s">
        <v>30</v>
      </c>
      <c r="AI23" s="176" t="s">
        <v>128</v>
      </c>
      <c r="AJ23" s="51">
        <f t="shared" si="11"/>
        <v>46579</v>
      </c>
      <c r="AK23" s="52"/>
      <c r="AL23" s="176"/>
      <c r="AM23" s="51">
        <f t="shared" si="12"/>
        <v>46610</v>
      </c>
      <c r="AN23" s="5" t="s">
        <v>30</v>
      </c>
      <c r="AO23" s="176"/>
      <c r="AP23" s="51">
        <f t="shared" si="13"/>
        <v>46641</v>
      </c>
      <c r="AQ23" s="52"/>
      <c r="AR23" s="173"/>
      <c r="AS23" s="51">
        <f t="shared" si="14"/>
        <v>46671</v>
      </c>
      <c r="AT23" s="5"/>
    </row>
    <row r="24" spans="2:46" ht="24.9" customHeight="1" x14ac:dyDescent="0.3">
      <c r="B24" s="173"/>
      <c r="C24" s="51">
        <f t="shared" si="0"/>
        <v>46246</v>
      </c>
      <c r="D24" s="5"/>
      <c r="E24" s="176"/>
      <c r="F24" s="55">
        <f t="shared" si="1"/>
        <v>46277</v>
      </c>
      <c r="G24" s="52"/>
      <c r="H24" s="176"/>
      <c r="I24" s="55">
        <f t="shared" si="2"/>
        <v>46307</v>
      </c>
      <c r="J24" s="5" t="s">
        <v>27</v>
      </c>
      <c r="K24" s="176"/>
      <c r="L24" s="51">
        <f t="shared" si="3"/>
        <v>46338</v>
      </c>
      <c r="M24" s="5" t="s">
        <v>27</v>
      </c>
      <c r="N24" s="176"/>
      <c r="O24" s="51">
        <f t="shared" si="4"/>
        <v>46368</v>
      </c>
      <c r="P24" s="52"/>
      <c r="Q24" s="179"/>
      <c r="R24" s="51">
        <f t="shared" si="5"/>
        <v>46399</v>
      </c>
      <c r="S24" s="5" t="s">
        <v>28</v>
      </c>
      <c r="T24" s="176"/>
      <c r="U24" s="51">
        <f t="shared" si="6"/>
        <v>46430</v>
      </c>
      <c r="V24" s="5" t="s">
        <v>30</v>
      </c>
      <c r="W24" s="176"/>
      <c r="X24" s="51">
        <f t="shared" si="7"/>
        <v>46458</v>
      </c>
      <c r="Y24" s="5" t="s">
        <v>30</v>
      </c>
      <c r="Z24" s="176"/>
      <c r="AA24" s="51">
        <f t="shared" si="8"/>
        <v>46489</v>
      </c>
      <c r="AB24" s="5" t="s">
        <v>30</v>
      </c>
      <c r="AC24" s="176"/>
      <c r="AD24" s="51">
        <f t="shared" si="9"/>
        <v>46519</v>
      </c>
      <c r="AE24" s="5" t="s">
        <v>30</v>
      </c>
      <c r="AF24" s="176"/>
      <c r="AG24" s="56">
        <f t="shared" si="10"/>
        <v>46550</v>
      </c>
      <c r="AH24" s="52"/>
      <c r="AI24" s="176" t="s">
        <v>128</v>
      </c>
      <c r="AJ24" s="51">
        <f t="shared" si="11"/>
        <v>46580</v>
      </c>
      <c r="AK24" s="5" t="s">
        <v>30</v>
      </c>
      <c r="AL24" s="176"/>
      <c r="AM24" s="51">
        <f t="shared" si="12"/>
        <v>46611</v>
      </c>
      <c r="AN24" s="5" t="s">
        <v>30</v>
      </c>
      <c r="AO24" s="176"/>
      <c r="AP24" s="51">
        <f t="shared" si="13"/>
        <v>46642</v>
      </c>
      <c r="AQ24" s="52"/>
      <c r="AR24" s="173"/>
      <c r="AS24" s="51">
        <f t="shared" si="14"/>
        <v>46672</v>
      </c>
      <c r="AT24" s="5"/>
    </row>
    <row r="25" spans="2:46" ht="24.9" customHeight="1" x14ac:dyDescent="0.3">
      <c r="B25" s="173"/>
      <c r="C25" s="51">
        <f t="shared" si="0"/>
        <v>46247</v>
      </c>
      <c r="D25" s="5"/>
      <c r="E25" s="176"/>
      <c r="F25" s="55">
        <f t="shared" si="1"/>
        <v>46278</v>
      </c>
      <c r="G25" s="57"/>
      <c r="H25" s="176"/>
      <c r="I25" s="55">
        <f t="shared" si="2"/>
        <v>46308</v>
      </c>
      <c r="J25" s="15" t="s">
        <v>27</v>
      </c>
      <c r="K25" s="176"/>
      <c r="L25" s="51">
        <f t="shared" si="3"/>
        <v>46339</v>
      </c>
      <c r="M25" s="5" t="s">
        <v>27</v>
      </c>
      <c r="N25" s="176"/>
      <c r="O25" s="51">
        <f t="shared" si="4"/>
        <v>46369</v>
      </c>
      <c r="P25" s="52"/>
      <c r="Q25" s="179"/>
      <c r="R25" s="51">
        <f t="shared" si="5"/>
        <v>46400</v>
      </c>
      <c r="S25" s="5" t="s">
        <v>28</v>
      </c>
      <c r="T25" s="176"/>
      <c r="U25" s="51">
        <f t="shared" si="6"/>
        <v>46431</v>
      </c>
      <c r="V25" s="52"/>
      <c r="W25" s="176"/>
      <c r="X25" s="51">
        <f t="shared" si="7"/>
        <v>46459</v>
      </c>
      <c r="Y25" s="52"/>
      <c r="Z25" s="176"/>
      <c r="AA25" s="51">
        <f t="shared" si="8"/>
        <v>46490</v>
      </c>
      <c r="AB25" s="5" t="s">
        <v>30</v>
      </c>
      <c r="AC25" s="176"/>
      <c r="AD25" s="51">
        <f t="shared" si="9"/>
        <v>46520</v>
      </c>
      <c r="AE25" s="5" t="s">
        <v>30</v>
      </c>
      <c r="AF25" s="176"/>
      <c r="AG25" s="55">
        <f t="shared" si="10"/>
        <v>46551</v>
      </c>
      <c r="AH25" s="52"/>
      <c r="AI25" s="176" t="s">
        <v>128</v>
      </c>
      <c r="AJ25" s="51">
        <f t="shared" si="11"/>
        <v>46581</v>
      </c>
      <c r="AK25" s="5" t="s">
        <v>30</v>
      </c>
      <c r="AL25" s="176"/>
      <c r="AM25" s="51">
        <f t="shared" si="12"/>
        <v>46612</v>
      </c>
      <c r="AN25" s="5" t="s">
        <v>30</v>
      </c>
      <c r="AO25" s="176"/>
      <c r="AP25" s="51">
        <f t="shared" si="13"/>
        <v>46643</v>
      </c>
      <c r="AQ25" s="5"/>
      <c r="AR25" s="173"/>
      <c r="AS25" s="51">
        <f t="shared" si="14"/>
        <v>46673</v>
      </c>
      <c r="AT25" s="5"/>
    </row>
    <row r="26" spans="2:46" ht="24.9" customHeight="1" x14ac:dyDescent="0.3">
      <c r="B26" s="173"/>
      <c r="C26" s="51">
        <f t="shared" si="0"/>
        <v>46248</v>
      </c>
      <c r="D26" s="5"/>
      <c r="E26" s="176"/>
      <c r="F26" s="55">
        <f t="shared" si="1"/>
        <v>46279</v>
      </c>
      <c r="G26" s="5" t="s">
        <v>55</v>
      </c>
      <c r="H26" s="176"/>
      <c r="I26" s="55">
        <f t="shared" si="2"/>
        <v>46309</v>
      </c>
      <c r="J26" s="5" t="s">
        <v>27</v>
      </c>
      <c r="K26" s="176"/>
      <c r="L26" s="51">
        <f t="shared" si="3"/>
        <v>46340</v>
      </c>
      <c r="M26" s="52"/>
      <c r="N26" s="176"/>
      <c r="O26" s="51">
        <f t="shared" si="4"/>
        <v>46370</v>
      </c>
      <c r="P26" s="5" t="s">
        <v>30</v>
      </c>
      <c r="Q26" s="179"/>
      <c r="R26" s="51">
        <f t="shared" si="5"/>
        <v>46401</v>
      </c>
      <c r="S26" s="5" t="s">
        <v>28</v>
      </c>
      <c r="T26" s="176"/>
      <c r="U26" s="51">
        <f t="shared" si="6"/>
        <v>46432</v>
      </c>
      <c r="V26" s="52"/>
      <c r="W26" s="176"/>
      <c r="X26" s="51">
        <f t="shared" si="7"/>
        <v>46460</v>
      </c>
      <c r="Y26" s="52"/>
      <c r="Z26" s="176"/>
      <c r="AA26" s="51">
        <f t="shared" si="8"/>
        <v>46491</v>
      </c>
      <c r="AB26" s="5" t="s">
        <v>30</v>
      </c>
      <c r="AC26" s="176"/>
      <c r="AD26" s="51">
        <f t="shared" si="9"/>
        <v>46521</v>
      </c>
      <c r="AE26" s="5" t="s">
        <v>30</v>
      </c>
      <c r="AF26" s="176"/>
      <c r="AG26" s="51">
        <f t="shared" si="10"/>
        <v>46552</v>
      </c>
      <c r="AH26" s="5" t="s">
        <v>30</v>
      </c>
      <c r="AI26" s="176" t="s">
        <v>128</v>
      </c>
      <c r="AJ26" s="51">
        <f t="shared" si="11"/>
        <v>46582</v>
      </c>
      <c r="AK26" s="52"/>
      <c r="AL26" s="176"/>
      <c r="AM26" s="51">
        <f t="shared" si="12"/>
        <v>46613</v>
      </c>
      <c r="AN26" s="52"/>
      <c r="AO26" s="176"/>
      <c r="AP26" s="51">
        <f t="shared" si="13"/>
        <v>46644</v>
      </c>
      <c r="AQ26" s="5"/>
      <c r="AR26" s="173"/>
      <c r="AS26" s="51">
        <f t="shared" si="14"/>
        <v>46674</v>
      </c>
      <c r="AT26" s="5"/>
    </row>
    <row r="27" spans="2:46" ht="24.9" customHeight="1" x14ac:dyDescent="0.3">
      <c r="B27" s="173"/>
      <c r="C27" s="51">
        <f t="shared" si="0"/>
        <v>46249</v>
      </c>
      <c r="D27" s="52"/>
      <c r="E27" s="176"/>
      <c r="F27" s="51">
        <f t="shared" si="1"/>
        <v>46280</v>
      </c>
      <c r="G27" s="5" t="s">
        <v>27</v>
      </c>
      <c r="H27" s="176"/>
      <c r="I27" s="51">
        <f t="shared" si="2"/>
        <v>46310</v>
      </c>
      <c r="J27" s="5" t="s">
        <v>27</v>
      </c>
      <c r="K27" s="176"/>
      <c r="L27" s="51">
        <f t="shared" si="3"/>
        <v>46341</v>
      </c>
      <c r="M27" s="52"/>
      <c r="N27" s="176"/>
      <c r="O27" s="51">
        <f t="shared" si="4"/>
        <v>46371</v>
      </c>
      <c r="P27" s="5" t="s">
        <v>30</v>
      </c>
      <c r="Q27" s="179"/>
      <c r="R27" s="51">
        <f t="shared" si="5"/>
        <v>46402</v>
      </c>
      <c r="S27" s="5" t="s">
        <v>28</v>
      </c>
      <c r="T27" s="176"/>
      <c r="U27" s="51">
        <f t="shared" si="6"/>
        <v>46433</v>
      </c>
      <c r="V27" s="5" t="s">
        <v>30</v>
      </c>
      <c r="W27" s="176"/>
      <c r="X27" s="51">
        <f t="shared" si="7"/>
        <v>46461</v>
      </c>
      <c r="Y27" s="5" t="s">
        <v>30</v>
      </c>
      <c r="Z27" s="176"/>
      <c r="AA27" s="51">
        <f t="shared" si="8"/>
        <v>46492</v>
      </c>
      <c r="AB27" s="5" t="s">
        <v>30</v>
      </c>
      <c r="AC27" s="176"/>
      <c r="AD27" s="51">
        <f t="shared" si="9"/>
        <v>46522</v>
      </c>
      <c r="AE27" s="52"/>
      <c r="AF27" s="176"/>
      <c r="AG27" s="51">
        <f t="shared" si="10"/>
        <v>46553</v>
      </c>
      <c r="AH27" s="5" t="s">
        <v>30</v>
      </c>
      <c r="AI27" s="176" t="s">
        <v>128</v>
      </c>
      <c r="AJ27" s="51">
        <f t="shared" si="11"/>
        <v>46583</v>
      </c>
      <c r="AK27" s="5" t="s">
        <v>30</v>
      </c>
      <c r="AL27" s="176"/>
      <c r="AM27" s="51">
        <f t="shared" si="12"/>
        <v>46614</v>
      </c>
      <c r="AN27" s="52"/>
      <c r="AO27" s="176"/>
      <c r="AP27" s="51">
        <f t="shared" si="13"/>
        <v>46645</v>
      </c>
      <c r="AQ27" s="5"/>
      <c r="AR27" s="173"/>
      <c r="AS27" s="51">
        <f t="shared" si="14"/>
        <v>46675</v>
      </c>
      <c r="AT27" s="5"/>
    </row>
    <row r="28" spans="2:46" ht="24.9" customHeight="1" x14ac:dyDescent="0.3">
      <c r="B28" s="173"/>
      <c r="C28" s="51">
        <f t="shared" si="0"/>
        <v>46250</v>
      </c>
      <c r="D28" s="52"/>
      <c r="E28" s="176"/>
      <c r="F28" s="51">
        <f t="shared" si="1"/>
        <v>46281</v>
      </c>
      <c r="G28" s="5" t="s">
        <v>27</v>
      </c>
      <c r="H28" s="176"/>
      <c r="I28" s="51">
        <f t="shared" si="2"/>
        <v>46311</v>
      </c>
      <c r="J28" s="5" t="s">
        <v>27</v>
      </c>
      <c r="K28" s="176"/>
      <c r="L28" s="51">
        <f t="shared" si="3"/>
        <v>46342</v>
      </c>
      <c r="M28" s="5" t="s">
        <v>27</v>
      </c>
      <c r="N28" s="176"/>
      <c r="O28" s="51">
        <f t="shared" si="4"/>
        <v>46372</v>
      </c>
      <c r="P28" s="5" t="s">
        <v>30</v>
      </c>
      <c r="Q28" s="179"/>
      <c r="R28" s="51">
        <f t="shared" si="5"/>
        <v>46403</v>
      </c>
      <c r="S28" s="52"/>
      <c r="T28" s="176"/>
      <c r="U28" s="51">
        <f t="shared" si="6"/>
        <v>46434</v>
      </c>
      <c r="V28" s="5" t="s">
        <v>30</v>
      </c>
      <c r="W28" s="176"/>
      <c r="X28" s="51">
        <f t="shared" si="7"/>
        <v>46462</v>
      </c>
      <c r="Y28" s="5" t="s">
        <v>30</v>
      </c>
      <c r="Z28" s="176"/>
      <c r="AA28" s="51">
        <f t="shared" si="8"/>
        <v>46493</v>
      </c>
      <c r="AB28" s="5" t="s">
        <v>30</v>
      </c>
      <c r="AC28" s="176"/>
      <c r="AD28" s="51">
        <f t="shared" si="9"/>
        <v>46523</v>
      </c>
      <c r="AE28" s="52"/>
      <c r="AF28" s="176"/>
      <c r="AG28" s="51">
        <f t="shared" si="10"/>
        <v>46554</v>
      </c>
      <c r="AH28" s="5" t="s">
        <v>30</v>
      </c>
      <c r="AI28" s="176" t="s">
        <v>128</v>
      </c>
      <c r="AJ28" s="51">
        <f t="shared" si="11"/>
        <v>46584</v>
      </c>
      <c r="AK28" s="5" t="s">
        <v>30</v>
      </c>
      <c r="AL28" s="176"/>
      <c r="AM28" s="51">
        <f t="shared" si="12"/>
        <v>46615</v>
      </c>
      <c r="AN28" s="5" t="s">
        <v>30</v>
      </c>
      <c r="AO28" s="176"/>
      <c r="AP28" s="51">
        <f t="shared" si="13"/>
        <v>46646</v>
      </c>
      <c r="AQ28" s="5"/>
      <c r="AR28" s="173"/>
      <c r="AS28" s="51">
        <f t="shared" si="14"/>
        <v>46676</v>
      </c>
      <c r="AT28" s="52"/>
    </row>
    <row r="29" spans="2:46" ht="24.9" customHeight="1" x14ac:dyDescent="0.3">
      <c r="B29" s="173"/>
      <c r="C29" s="51">
        <f t="shared" si="0"/>
        <v>46251</v>
      </c>
      <c r="D29" s="5"/>
      <c r="E29" s="176"/>
      <c r="F29" s="51">
        <f t="shared" si="1"/>
        <v>46282</v>
      </c>
      <c r="G29" s="5" t="s">
        <v>27</v>
      </c>
      <c r="H29" s="176"/>
      <c r="I29" s="51">
        <f t="shared" si="2"/>
        <v>46312</v>
      </c>
      <c r="J29" s="52"/>
      <c r="K29" s="176"/>
      <c r="L29" s="51">
        <f t="shared" si="3"/>
        <v>46343</v>
      </c>
      <c r="M29" s="5" t="s">
        <v>27</v>
      </c>
      <c r="N29" s="176"/>
      <c r="O29" s="51">
        <f t="shared" si="4"/>
        <v>46373</v>
      </c>
      <c r="P29" s="5" t="s">
        <v>30</v>
      </c>
      <c r="Q29" s="179"/>
      <c r="R29" s="51">
        <f t="shared" si="5"/>
        <v>46404</v>
      </c>
      <c r="S29" s="52"/>
      <c r="T29" s="176"/>
      <c r="U29" s="51">
        <f t="shared" si="6"/>
        <v>46435</v>
      </c>
      <c r="V29" s="5" t="s">
        <v>30</v>
      </c>
      <c r="W29" s="176"/>
      <c r="X29" s="51">
        <f t="shared" si="7"/>
        <v>46463</v>
      </c>
      <c r="Y29" s="5" t="s">
        <v>30</v>
      </c>
      <c r="Z29" s="176"/>
      <c r="AA29" s="51">
        <f t="shared" si="8"/>
        <v>46494</v>
      </c>
      <c r="AB29" s="52"/>
      <c r="AC29" s="176"/>
      <c r="AD29" s="51">
        <f t="shared" si="9"/>
        <v>46524</v>
      </c>
      <c r="AE29" s="52"/>
      <c r="AF29" s="176"/>
      <c r="AG29" s="51">
        <f t="shared" si="10"/>
        <v>46555</v>
      </c>
      <c r="AH29" s="5" t="s">
        <v>30</v>
      </c>
      <c r="AI29" s="176" t="s">
        <v>128</v>
      </c>
      <c r="AJ29" s="51">
        <f t="shared" si="11"/>
        <v>46585</v>
      </c>
      <c r="AK29" s="52"/>
      <c r="AL29" s="176"/>
      <c r="AM29" s="51">
        <f t="shared" si="12"/>
        <v>46616</v>
      </c>
      <c r="AN29" s="5" t="s">
        <v>30</v>
      </c>
      <c r="AO29" s="176"/>
      <c r="AP29" s="51">
        <f t="shared" si="13"/>
        <v>46647</v>
      </c>
      <c r="AQ29" s="5"/>
      <c r="AR29" s="173"/>
      <c r="AS29" s="51">
        <f t="shared" si="14"/>
        <v>46677</v>
      </c>
      <c r="AT29" s="52"/>
    </row>
    <row r="30" spans="2:46" ht="24.9" customHeight="1" x14ac:dyDescent="0.3">
      <c r="B30" s="173"/>
      <c r="C30" s="51">
        <f t="shared" si="0"/>
        <v>46252</v>
      </c>
      <c r="D30" s="5"/>
      <c r="E30" s="176"/>
      <c r="F30" s="55">
        <f t="shared" si="1"/>
        <v>46283</v>
      </c>
      <c r="G30" s="5" t="s">
        <v>27</v>
      </c>
      <c r="H30" s="176"/>
      <c r="I30" s="55">
        <f t="shared" si="2"/>
        <v>46313</v>
      </c>
      <c r="J30" s="52"/>
      <c r="K30" s="176"/>
      <c r="L30" s="51">
        <f t="shared" si="3"/>
        <v>46344</v>
      </c>
      <c r="M30" s="5" t="s">
        <v>27</v>
      </c>
      <c r="N30" s="176"/>
      <c r="O30" s="51">
        <f t="shared" si="4"/>
        <v>46374</v>
      </c>
      <c r="P30" s="5" t="s">
        <v>30</v>
      </c>
      <c r="Q30" s="179"/>
      <c r="R30" s="51">
        <f t="shared" si="5"/>
        <v>46405</v>
      </c>
      <c r="S30" s="5" t="s">
        <v>30</v>
      </c>
      <c r="T30" s="176"/>
      <c r="U30" s="51">
        <f t="shared" si="6"/>
        <v>46436</v>
      </c>
      <c r="V30" s="5" t="s">
        <v>30</v>
      </c>
      <c r="W30" s="176"/>
      <c r="X30" s="51">
        <f t="shared" si="7"/>
        <v>46464</v>
      </c>
      <c r="Y30" s="5" t="s">
        <v>30</v>
      </c>
      <c r="Z30" s="176"/>
      <c r="AA30" s="51">
        <f t="shared" si="8"/>
        <v>46495</v>
      </c>
      <c r="AB30" s="52"/>
      <c r="AC30" s="176"/>
      <c r="AD30" s="51">
        <f t="shared" si="9"/>
        <v>46525</v>
      </c>
      <c r="AE30" s="5" t="s">
        <v>30</v>
      </c>
      <c r="AF30" s="176"/>
      <c r="AG30" s="51">
        <f t="shared" si="10"/>
        <v>46556</v>
      </c>
      <c r="AH30" s="5" t="s">
        <v>30</v>
      </c>
      <c r="AI30" s="176" t="s">
        <v>128</v>
      </c>
      <c r="AJ30" s="51">
        <f t="shared" si="11"/>
        <v>46586</v>
      </c>
      <c r="AK30" s="52"/>
      <c r="AL30" s="176"/>
      <c r="AM30" s="51">
        <f t="shared" si="12"/>
        <v>46617</v>
      </c>
      <c r="AN30" s="5" t="s">
        <v>30</v>
      </c>
      <c r="AO30" s="176"/>
      <c r="AP30" s="51">
        <f t="shared" si="13"/>
        <v>46648</v>
      </c>
      <c r="AQ30" s="52"/>
      <c r="AR30" s="173"/>
      <c r="AS30" s="51">
        <f t="shared" si="14"/>
        <v>46678</v>
      </c>
      <c r="AT30" s="5"/>
    </row>
    <row r="31" spans="2:46" ht="24.9" customHeight="1" x14ac:dyDescent="0.3">
      <c r="B31" s="173"/>
      <c r="C31" s="51">
        <f t="shared" si="0"/>
        <v>46253</v>
      </c>
      <c r="D31" s="5"/>
      <c r="E31" s="176"/>
      <c r="F31" s="51">
        <f t="shared" si="1"/>
        <v>46284</v>
      </c>
      <c r="G31" s="52"/>
      <c r="H31" s="176"/>
      <c r="I31" s="51">
        <f t="shared" si="2"/>
        <v>46314</v>
      </c>
      <c r="J31" s="5" t="s">
        <v>27</v>
      </c>
      <c r="K31" s="176"/>
      <c r="L31" s="51">
        <f t="shared" si="3"/>
        <v>46345</v>
      </c>
      <c r="M31" s="5" t="s">
        <v>27</v>
      </c>
      <c r="N31" s="176"/>
      <c r="O31" s="51">
        <f t="shared" si="4"/>
        <v>46375</v>
      </c>
      <c r="P31" s="52"/>
      <c r="Q31" s="179"/>
      <c r="R31" s="51">
        <f t="shared" si="5"/>
        <v>46406</v>
      </c>
      <c r="S31" s="5" t="s">
        <v>30</v>
      </c>
      <c r="T31" s="176"/>
      <c r="U31" s="51">
        <f t="shared" si="6"/>
        <v>46437</v>
      </c>
      <c r="V31" s="5" t="s">
        <v>30</v>
      </c>
      <c r="W31" s="176"/>
      <c r="X31" s="51">
        <f t="shared" si="7"/>
        <v>46465</v>
      </c>
      <c r="Y31" s="5" t="s">
        <v>30</v>
      </c>
      <c r="Z31" s="176"/>
      <c r="AA31" s="51">
        <f t="shared" si="8"/>
        <v>46496</v>
      </c>
      <c r="AB31" s="5" t="s">
        <v>30</v>
      </c>
      <c r="AC31" s="176"/>
      <c r="AD31" s="51">
        <f t="shared" si="9"/>
        <v>46526</v>
      </c>
      <c r="AE31" s="5" t="s">
        <v>30</v>
      </c>
      <c r="AF31" s="176"/>
      <c r="AG31" s="51">
        <f t="shared" si="10"/>
        <v>46557</v>
      </c>
      <c r="AH31" s="52"/>
      <c r="AI31" s="176" t="s">
        <v>128</v>
      </c>
      <c r="AJ31" s="51">
        <f t="shared" si="11"/>
        <v>46587</v>
      </c>
      <c r="AK31" s="5" t="s">
        <v>30</v>
      </c>
      <c r="AL31" s="176"/>
      <c r="AM31" s="51">
        <f t="shared" si="12"/>
        <v>46618</v>
      </c>
      <c r="AN31" s="5" t="s">
        <v>30</v>
      </c>
      <c r="AO31" s="176"/>
      <c r="AP31" s="51">
        <f t="shared" si="13"/>
        <v>46649</v>
      </c>
      <c r="AQ31" s="52"/>
      <c r="AR31" s="173"/>
      <c r="AS31" s="51">
        <f t="shared" si="14"/>
        <v>46679</v>
      </c>
      <c r="AT31" s="5"/>
    </row>
    <row r="32" spans="2:46" ht="24.9" customHeight="1" x14ac:dyDescent="0.3">
      <c r="B32" s="173"/>
      <c r="C32" s="51">
        <f t="shared" si="0"/>
        <v>46254</v>
      </c>
      <c r="D32" s="5"/>
      <c r="E32" s="176"/>
      <c r="F32" s="51">
        <f t="shared" si="1"/>
        <v>46285</v>
      </c>
      <c r="G32" s="52"/>
      <c r="H32" s="176"/>
      <c r="I32" s="51">
        <f t="shared" si="2"/>
        <v>46315</v>
      </c>
      <c r="J32" s="5" t="s">
        <v>27</v>
      </c>
      <c r="K32" s="176"/>
      <c r="L32" s="51">
        <f t="shared" si="3"/>
        <v>46346</v>
      </c>
      <c r="M32" s="5" t="s">
        <v>27</v>
      </c>
      <c r="N32" s="176"/>
      <c r="O32" s="51">
        <f t="shared" si="4"/>
        <v>46376</v>
      </c>
      <c r="P32" s="52"/>
      <c r="Q32" s="179"/>
      <c r="R32" s="51">
        <f t="shared" si="5"/>
        <v>46407</v>
      </c>
      <c r="S32" s="5" t="s">
        <v>30</v>
      </c>
      <c r="T32" s="176"/>
      <c r="U32" s="51">
        <f t="shared" si="6"/>
        <v>46438</v>
      </c>
      <c r="V32" s="52"/>
      <c r="W32" s="176"/>
      <c r="X32" s="51">
        <f t="shared" si="7"/>
        <v>46466</v>
      </c>
      <c r="Y32" s="52"/>
      <c r="Z32" s="176"/>
      <c r="AA32" s="51">
        <f t="shared" si="8"/>
        <v>46497</v>
      </c>
      <c r="AB32" s="5" t="s">
        <v>30</v>
      </c>
      <c r="AC32" s="176"/>
      <c r="AD32" s="51">
        <f t="shared" si="9"/>
        <v>46527</v>
      </c>
      <c r="AE32" s="5" t="s">
        <v>30</v>
      </c>
      <c r="AF32" s="176"/>
      <c r="AG32" s="51">
        <f t="shared" si="10"/>
        <v>46558</v>
      </c>
      <c r="AH32" s="52"/>
      <c r="AI32" s="176" t="s">
        <v>128</v>
      </c>
      <c r="AJ32" s="51">
        <f t="shared" si="11"/>
        <v>46588</v>
      </c>
      <c r="AK32" s="5" t="s">
        <v>30</v>
      </c>
      <c r="AL32" s="176"/>
      <c r="AM32" s="51">
        <f t="shared" si="12"/>
        <v>46619</v>
      </c>
      <c r="AN32" s="5" t="s">
        <v>30</v>
      </c>
      <c r="AO32" s="176"/>
      <c r="AP32" s="51">
        <f t="shared" si="13"/>
        <v>46650</v>
      </c>
      <c r="AQ32" s="5"/>
      <c r="AR32" s="173"/>
      <c r="AS32" s="51">
        <f t="shared" si="14"/>
        <v>46680</v>
      </c>
      <c r="AT32" s="5"/>
    </row>
    <row r="33" spans="2:46" ht="24.9" customHeight="1" x14ac:dyDescent="0.3">
      <c r="B33" s="173"/>
      <c r="C33" s="51">
        <f t="shared" si="0"/>
        <v>46255</v>
      </c>
      <c r="D33" s="5"/>
      <c r="E33" s="176"/>
      <c r="F33" s="51">
        <f t="shared" si="1"/>
        <v>46286</v>
      </c>
      <c r="G33" s="5" t="s">
        <v>27</v>
      </c>
      <c r="H33" s="176"/>
      <c r="I33" s="51">
        <f t="shared" si="2"/>
        <v>46316</v>
      </c>
      <c r="J33" s="5" t="s">
        <v>27</v>
      </c>
      <c r="K33" s="176"/>
      <c r="L33" s="51">
        <f t="shared" si="3"/>
        <v>46347</v>
      </c>
      <c r="M33" s="52"/>
      <c r="N33" s="176"/>
      <c r="O33" s="51">
        <f t="shared" si="4"/>
        <v>46377</v>
      </c>
      <c r="P33" s="5" t="s">
        <v>30</v>
      </c>
      <c r="Q33" s="179"/>
      <c r="R33" s="51">
        <f t="shared" si="5"/>
        <v>46408</v>
      </c>
      <c r="S33" s="5" t="s">
        <v>30</v>
      </c>
      <c r="T33" s="176"/>
      <c r="U33" s="51">
        <f t="shared" si="6"/>
        <v>46439</v>
      </c>
      <c r="V33" s="52"/>
      <c r="W33" s="176"/>
      <c r="X33" s="51">
        <f t="shared" si="7"/>
        <v>46467</v>
      </c>
      <c r="Y33" s="52"/>
      <c r="Z33" s="176"/>
      <c r="AA33" s="51">
        <f t="shared" si="8"/>
        <v>46498</v>
      </c>
      <c r="AB33" s="5" t="s">
        <v>30</v>
      </c>
      <c r="AC33" s="176"/>
      <c r="AD33" s="51">
        <f t="shared" si="9"/>
        <v>46528</v>
      </c>
      <c r="AE33" s="5" t="s">
        <v>30</v>
      </c>
      <c r="AF33" s="176"/>
      <c r="AG33" s="58">
        <f t="shared" si="10"/>
        <v>46559</v>
      </c>
      <c r="AH33" s="5" t="s">
        <v>30</v>
      </c>
      <c r="AI33" s="176" t="s">
        <v>128</v>
      </c>
      <c r="AJ33" s="51">
        <f t="shared" si="11"/>
        <v>46589</v>
      </c>
      <c r="AK33" s="5" t="s">
        <v>30</v>
      </c>
      <c r="AL33" s="176"/>
      <c r="AM33" s="51">
        <f t="shared" si="12"/>
        <v>46620</v>
      </c>
      <c r="AN33" s="52"/>
      <c r="AO33" s="176"/>
      <c r="AP33" s="51">
        <f t="shared" si="13"/>
        <v>46651</v>
      </c>
      <c r="AQ33" s="5"/>
      <c r="AR33" s="173"/>
      <c r="AS33" s="51">
        <f t="shared" si="14"/>
        <v>46681</v>
      </c>
      <c r="AT33" s="5"/>
    </row>
    <row r="34" spans="2:46" ht="24.9" customHeight="1" x14ac:dyDescent="0.3">
      <c r="B34" s="173"/>
      <c r="C34" s="51">
        <f t="shared" si="0"/>
        <v>46256</v>
      </c>
      <c r="D34" s="52"/>
      <c r="E34" s="176"/>
      <c r="F34" s="51">
        <f t="shared" si="1"/>
        <v>46287</v>
      </c>
      <c r="G34" s="5" t="s">
        <v>27</v>
      </c>
      <c r="H34" s="176"/>
      <c r="I34" s="51">
        <f t="shared" si="2"/>
        <v>46317</v>
      </c>
      <c r="J34" s="5" t="s">
        <v>27</v>
      </c>
      <c r="K34" s="176"/>
      <c r="L34" s="51">
        <f t="shared" si="3"/>
        <v>46348</v>
      </c>
      <c r="M34" s="52"/>
      <c r="N34" s="176"/>
      <c r="O34" s="51">
        <f t="shared" si="4"/>
        <v>46378</v>
      </c>
      <c r="P34" s="5" t="s">
        <v>30</v>
      </c>
      <c r="Q34" s="179"/>
      <c r="R34" s="51">
        <f t="shared" si="5"/>
        <v>46409</v>
      </c>
      <c r="S34" s="5" t="s">
        <v>30</v>
      </c>
      <c r="T34" s="176"/>
      <c r="U34" s="51">
        <f t="shared" si="6"/>
        <v>46440</v>
      </c>
      <c r="V34" s="5" t="s">
        <v>30</v>
      </c>
      <c r="W34" s="176"/>
      <c r="X34" s="51">
        <f t="shared" si="7"/>
        <v>46468</v>
      </c>
      <c r="Y34" s="5" t="s">
        <v>30</v>
      </c>
      <c r="Z34" s="176"/>
      <c r="AA34" s="51">
        <f t="shared" si="8"/>
        <v>46499</v>
      </c>
      <c r="AB34" s="5" t="s">
        <v>30</v>
      </c>
      <c r="AC34" s="176"/>
      <c r="AD34" s="51">
        <f t="shared" si="9"/>
        <v>46529</v>
      </c>
      <c r="AE34" s="52"/>
      <c r="AF34" s="176"/>
      <c r="AG34" s="58">
        <f t="shared" si="10"/>
        <v>46560</v>
      </c>
      <c r="AH34" s="5" t="s">
        <v>30</v>
      </c>
      <c r="AI34" s="176" t="s">
        <v>128</v>
      </c>
      <c r="AJ34" s="51">
        <f t="shared" si="11"/>
        <v>46590</v>
      </c>
      <c r="AK34" s="5" t="s">
        <v>30</v>
      </c>
      <c r="AL34" s="176"/>
      <c r="AM34" s="51">
        <f t="shared" si="12"/>
        <v>46621</v>
      </c>
      <c r="AN34" s="52"/>
      <c r="AO34" s="176"/>
      <c r="AP34" s="51">
        <f t="shared" si="13"/>
        <v>46652</v>
      </c>
      <c r="AQ34" s="5"/>
      <c r="AR34" s="173"/>
      <c r="AS34" s="51">
        <f t="shared" si="14"/>
        <v>46682</v>
      </c>
      <c r="AT34" s="5"/>
    </row>
    <row r="35" spans="2:46" ht="24.9" customHeight="1" x14ac:dyDescent="0.3">
      <c r="B35" s="173"/>
      <c r="C35" s="51">
        <f t="shared" si="0"/>
        <v>46257</v>
      </c>
      <c r="D35" s="52"/>
      <c r="E35" s="176"/>
      <c r="F35" s="51">
        <f t="shared" si="1"/>
        <v>46288</v>
      </c>
      <c r="G35" s="5" t="s">
        <v>27</v>
      </c>
      <c r="H35" s="176"/>
      <c r="I35" s="51">
        <f t="shared" si="2"/>
        <v>46318</v>
      </c>
      <c r="J35" s="5" t="s">
        <v>27</v>
      </c>
      <c r="K35" s="176"/>
      <c r="L35" s="51">
        <f t="shared" si="3"/>
        <v>46349</v>
      </c>
      <c r="M35" s="5" t="s">
        <v>27</v>
      </c>
      <c r="N35" s="176"/>
      <c r="O35" s="51">
        <f t="shared" si="4"/>
        <v>46379</v>
      </c>
      <c r="P35" s="5" t="s">
        <v>30</v>
      </c>
      <c r="Q35" s="179"/>
      <c r="R35" s="51">
        <f t="shared" si="5"/>
        <v>46410</v>
      </c>
      <c r="S35" s="52"/>
      <c r="T35" s="176"/>
      <c r="U35" s="51">
        <f t="shared" si="6"/>
        <v>46441</v>
      </c>
      <c r="V35" s="5" t="s">
        <v>30</v>
      </c>
      <c r="W35" s="176"/>
      <c r="X35" s="51">
        <f t="shared" si="7"/>
        <v>46469</v>
      </c>
      <c r="Y35" s="5" t="s">
        <v>30</v>
      </c>
      <c r="Z35" s="176"/>
      <c r="AA35" s="51">
        <f t="shared" si="8"/>
        <v>46500</v>
      </c>
      <c r="AB35" s="5" t="s">
        <v>30</v>
      </c>
      <c r="AC35" s="176"/>
      <c r="AD35" s="51">
        <f t="shared" si="9"/>
        <v>46530</v>
      </c>
      <c r="AE35" s="52"/>
      <c r="AF35" s="176"/>
      <c r="AG35" s="58">
        <f t="shared" si="10"/>
        <v>46561</v>
      </c>
      <c r="AH35" s="5" t="s">
        <v>30</v>
      </c>
      <c r="AI35" s="176" t="s">
        <v>128</v>
      </c>
      <c r="AJ35" s="51">
        <f t="shared" si="11"/>
        <v>46591</v>
      </c>
      <c r="AK35" s="5" t="s">
        <v>30</v>
      </c>
      <c r="AL35" s="176"/>
      <c r="AM35" s="51">
        <f t="shared" si="12"/>
        <v>46622</v>
      </c>
      <c r="AN35" s="5" t="s">
        <v>30</v>
      </c>
      <c r="AO35" s="176"/>
      <c r="AP35" s="51">
        <f t="shared" si="13"/>
        <v>46653</v>
      </c>
      <c r="AQ35" s="5"/>
      <c r="AR35" s="173"/>
      <c r="AS35" s="51">
        <f t="shared" si="14"/>
        <v>46683</v>
      </c>
      <c r="AT35" s="52"/>
    </row>
    <row r="36" spans="2:46" ht="24.9" customHeight="1" x14ac:dyDescent="0.3">
      <c r="B36" s="173"/>
      <c r="C36" s="51">
        <f t="shared" si="0"/>
        <v>46258</v>
      </c>
      <c r="D36" s="5"/>
      <c r="E36" s="176"/>
      <c r="F36" s="51">
        <f t="shared" si="1"/>
        <v>46289</v>
      </c>
      <c r="G36" s="5" t="s">
        <v>27</v>
      </c>
      <c r="H36" s="176"/>
      <c r="I36" s="51">
        <f t="shared" si="2"/>
        <v>46319</v>
      </c>
      <c r="J36" s="52"/>
      <c r="K36" s="176"/>
      <c r="L36" s="51">
        <f t="shared" si="3"/>
        <v>46350</v>
      </c>
      <c r="M36" s="5" t="s">
        <v>27</v>
      </c>
      <c r="N36" s="176"/>
      <c r="O36" s="51">
        <f t="shared" si="4"/>
        <v>46380</v>
      </c>
      <c r="P36" s="5" t="s">
        <v>30</v>
      </c>
      <c r="Q36" s="179"/>
      <c r="R36" s="51">
        <f t="shared" si="5"/>
        <v>46411</v>
      </c>
      <c r="S36" s="52"/>
      <c r="T36" s="176"/>
      <c r="U36" s="51">
        <f t="shared" si="6"/>
        <v>46442</v>
      </c>
      <c r="V36" s="5" t="s">
        <v>30</v>
      </c>
      <c r="W36" s="176"/>
      <c r="X36" s="51">
        <f t="shared" si="7"/>
        <v>46470</v>
      </c>
      <c r="Y36" s="5" t="s">
        <v>30</v>
      </c>
      <c r="Z36" s="176"/>
      <c r="AA36" s="51">
        <f t="shared" si="8"/>
        <v>46501</v>
      </c>
      <c r="AB36" s="52"/>
      <c r="AC36" s="176"/>
      <c r="AD36" s="51">
        <f t="shared" si="9"/>
        <v>46531</v>
      </c>
      <c r="AE36" s="5" t="s">
        <v>30</v>
      </c>
      <c r="AF36" s="176"/>
      <c r="AG36" s="51">
        <f t="shared" si="10"/>
        <v>46562</v>
      </c>
      <c r="AH36" s="5" t="s">
        <v>30</v>
      </c>
      <c r="AI36" s="176" t="s">
        <v>128</v>
      </c>
      <c r="AJ36" s="51">
        <f t="shared" si="11"/>
        <v>46592</v>
      </c>
      <c r="AK36" s="52"/>
      <c r="AL36" s="176"/>
      <c r="AM36" s="51">
        <f t="shared" si="12"/>
        <v>46623</v>
      </c>
      <c r="AN36" s="5" t="s">
        <v>30</v>
      </c>
      <c r="AO36" s="176"/>
      <c r="AP36" s="51">
        <f t="shared" si="13"/>
        <v>46654</v>
      </c>
      <c r="AQ36" s="5"/>
      <c r="AR36" s="173"/>
      <c r="AS36" s="51">
        <f t="shared" si="14"/>
        <v>46684</v>
      </c>
      <c r="AT36" s="52"/>
    </row>
    <row r="37" spans="2:46" ht="24.9" customHeight="1" x14ac:dyDescent="0.3">
      <c r="B37" s="173"/>
      <c r="C37" s="59">
        <f t="shared" si="0"/>
        <v>46259</v>
      </c>
      <c r="D37" s="5"/>
      <c r="E37" s="176"/>
      <c r="F37" s="55">
        <f t="shared" si="1"/>
        <v>46290</v>
      </c>
      <c r="G37" s="5" t="s">
        <v>27</v>
      </c>
      <c r="H37" s="176"/>
      <c r="I37" s="55">
        <f t="shared" si="2"/>
        <v>46320</v>
      </c>
      <c r="J37" s="52"/>
      <c r="K37" s="176"/>
      <c r="L37" s="51">
        <f t="shared" si="3"/>
        <v>46351</v>
      </c>
      <c r="M37" s="5" t="s">
        <v>27</v>
      </c>
      <c r="N37" s="176"/>
      <c r="O37" s="51">
        <f t="shared" si="4"/>
        <v>46381</v>
      </c>
      <c r="P37" s="52"/>
      <c r="Q37" s="179"/>
      <c r="R37" s="51">
        <f t="shared" si="5"/>
        <v>46412</v>
      </c>
      <c r="S37" s="5" t="s">
        <v>30</v>
      </c>
      <c r="T37" s="176"/>
      <c r="U37" s="51">
        <f t="shared" si="6"/>
        <v>46443</v>
      </c>
      <c r="V37" s="5" t="s">
        <v>30</v>
      </c>
      <c r="W37" s="176"/>
      <c r="X37" s="51">
        <f t="shared" si="7"/>
        <v>46471</v>
      </c>
      <c r="Y37" s="5" t="s">
        <v>30</v>
      </c>
      <c r="Z37" s="176"/>
      <c r="AA37" s="51">
        <f t="shared" si="8"/>
        <v>46502</v>
      </c>
      <c r="AB37" s="52"/>
      <c r="AC37" s="176"/>
      <c r="AD37" s="51">
        <f t="shared" si="9"/>
        <v>46532</v>
      </c>
      <c r="AE37" s="6" t="s">
        <v>30</v>
      </c>
      <c r="AF37" s="176"/>
      <c r="AG37" s="51">
        <f t="shared" si="10"/>
        <v>46563</v>
      </c>
      <c r="AH37" s="5" t="s">
        <v>30</v>
      </c>
      <c r="AI37" s="176" t="s">
        <v>128</v>
      </c>
      <c r="AJ37" s="51">
        <f t="shared" si="11"/>
        <v>46593</v>
      </c>
      <c r="AK37" s="52"/>
      <c r="AL37" s="176"/>
      <c r="AM37" s="51">
        <f t="shared" si="12"/>
        <v>46624</v>
      </c>
      <c r="AN37" s="5" t="s">
        <v>30</v>
      </c>
      <c r="AO37" s="176"/>
      <c r="AP37" s="51">
        <f t="shared" si="13"/>
        <v>46655</v>
      </c>
      <c r="AQ37" s="52"/>
      <c r="AR37" s="173"/>
      <c r="AS37" s="51">
        <f t="shared" si="14"/>
        <v>46685</v>
      </c>
      <c r="AT37" s="5"/>
    </row>
    <row r="38" spans="2:46" ht="24.9" customHeight="1" x14ac:dyDescent="0.3">
      <c r="B38" s="173"/>
      <c r="C38" s="51">
        <f t="shared" si="0"/>
        <v>46260</v>
      </c>
      <c r="D38" s="5"/>
      <c r="E38" s="176"/>
      <c r="F38" s="51">
        <f t="shared" si="1"/>
        <v>46291</v>
      </c>
      <c r="G38" s="52"/>
      <c r="H38" s="176"/>
      <c r="I38" s="51">
        <f t="shared" si="2"/>
        <v>46321</v>
      </c>
      <c r="J38" s="5" t="s">
        <v>30</v>
      </c>
      <c r="K38" s="176"/>
      <c r="L38" s="51">
        <f t="shared" si="3"/>
        <v>46352</v>
      </c>
      <c r="M38" s="5" t="s">
        <v>27</v>
      </c>
      <c r="N38" s="176"/>
      <c r="O38" s="51">
        <f t="shared" si="4"/>
        <v>46382</v>
      </c>
      <c r="P38" s="52"/>
      <c r="Q38" s="179"/>
      <c r="R38" s="51">
        <f t="shared" si="5"/>
        <v>46413</v>
      </c>
      <c r="S38" s="5" t="s">
        <v>30</v>
      </c>
      <c r="T38" s="176"/>
      <c r="U38" s="51">
        <f t="shared" si="6"/>
        <v>46444</v>
      </c>
      <c r="V38" s="5" t="s">
        <v>30</v>
      </c>
      <c r="W38" s="176"/>
      <c r="X38" s="51">
        <f t="shared" si="7"/>
        <v>46472</v>
      </c>
      <c r="Y38" s="5" t="s">
        <v>30</v>
      </c>
      <c r="Z38" s="176"/>
      <c r="AA38" s="51">
        <f t="shared" si="8"/>
        <v>46503</v>
      </c>
      <c r="AB38" s="5" t="s">
        <v>30</v>
      </c>
      <c r="AC38" s="176"/>
      <c r="AD38" s="51">
        <f t="shared" si="9"/>
        <v>46533</v>
      </c>
      <c r="AE38" s="6" t="s">
        <v>30</v>
      </c>
      <c r="AF38" s="176"/>
      <c r="AG38" s="51">
        <f t="shared" si="10"/>
        <v>46564</v>
      </c>
      <c r="AH38" s="52"/>
      <c r="AI38" s="176" t="s">
        <v>128</v>
      </c>
      <c r="AJ38" s="51">
        <f t="shared" si="11"/>
        <v>46594</v>
      </c>
      <c r="AK38" s="5" t="s">
        <v>30</v>
      </c>
      <c r="AL38" s="176"/>
      <c r="AM38" s="51">
        <f t="shared" si="12"/>
        <v>46625</v>
      </c>
      <c r="AN38" s="5" t="s">
        <v>30</v>
      </c>
      <c r="AO38" s="176"/>
      <c r="AP38" s="51">
        <f t="shared" si="13"/>
        <v>46656</v>
      </c>
      <c r="AQ38" s="52"/>
      <c r="AR38" s="173"/>
      <c r="AS38" s="51">
        <f t="shared" si="14"/>
        <v>46686</v>
      </c>
      <c r="AT38" s="5"/>
    </row>
    <row r="39" spans="2:46" ht="24.9" customHeight="1" x14ac:dyDescent="0.3">
      <c r="B39" s="173"/>
      <c r="C39" s="55">
        <f t="shared" si="0"/>
        <v>46261</v>
      </c>
      <c r="D39" s="5"/>
      <c r="E39" s="176"/>
      <c r="F39" s="51">
        <f t="shared" si="1"/>
        <v>46292</v>
      </c>
      <c r="G39" s="52"/>
      <c r="H39" s="176"/>
      <c r="I39" s="51">
        <f t="shared" si="2"/>
        <v>46322</v>
      </c>
      <c r="J39" s="5" t="s">
        <v>30</v>
      </c>
      <c r="K39" s="176"/>
      <c r="L39" s="51">
        <f t="shared" si="3"/>
        <v>46353</v>
      </c>
      <c r="M39" s="5" t="s">
        <v>27</v>
      </c>
      <c r="N39" s="176"/>
      <c r="O39" s="51">
        <f t="shared" si="4"/>
        <v>46383</v>
      </c>
      <c r="P39" s="52"/>
      <c r="Q39" s="179"/>
      <c r="R39" s="51">
        <f t="shared" si="5"/>
        <v>46414</v>
      </c>
      <c r="S39" s="5" t="s">
        <v>30</v>
      </c>
      <c r="T39" s="176"/>
      <c r="U39" s="51">
        <f t="shared" si="6"/>
        <v>46445</v>
      </c>
      <c r="V39" s="52"/>
      <c r="W39" s="176"/>
      <c r="X39" s="51">
        <f t="shared" si="7"/>
        <v>46473</v>
      </c>
      <c r="Y39" s="52"/>
      <c r="Z39" s="176"/>
      <c r="AA39" s="51">
        <f t="shared" si="8"/>
        <v>46504</v>
      </c>
      <c r="AB39" s="5" t="s">
        <v>30</v>
      </c>
      <c r="AC39" s="176"/>
      <c r="AD39" s="59">
        <f t="shared" si="9"/>
        <v>46534</v>
      </c>
      <c r="AE39" s="6" t="s">
        <v>30</v>
      </c>
      <c r="AF39" s="176"/>
      <c r="AG39" s="51">
        <f t="shared" si="10"/>
        <v>46565</v>
      </c>
      <c r="AH39" s="52"/>
      <c r="AI39" s="176" t="s">
        <v>128</v>
      </c>
      <c r="AJ39" s="51">
        <f t="shared" si="11"/>
        <v>46595</v>
      </c>
      <c r="AK39" s="5" t="s">
        <v>30</v>
      </c>
      <c r="AL39" s="176"/>
      <c r="AM39" s="51">
        <f t="shared" si="12"/>
        <v>46626</v>
      </c>
      <c r="AN39" s="5" t="s">
        <v>30</v>
      </c>
      <c r="AO39" s="176"/>
      <c r="AP39" s="51">
        <f t="shared" si="13"/>
        <v>46657</v>
      </c>
      <c r="AQ39" s="5"/>
      <c r="AR39" s="173"/>
      <c r="AS39" s="51">
        <f t="shared" si="14"/>
        <v>46687</v>
      </c>
      <c r="AT39" s="5"/>
    </row>
    <row r="40" spans="2:46" ht="24.9" customHeight="1" x14ac:dyDescent="0.3">
      <c r="B40" s="173"/>
      <c r="C40" s="51">
        <f t="shared" si="0"/>
        <v>46262</v>
      </c>
      <c r="D40" s="5"/>
      <c r="E40" s="176"/>
      <c r="F40" s="51">
        <f t="shared" si="1"/>
        <v>46293</v>
      </c>
      <c r="G40" s="5" t="s">
        <v>27</v>
      </c>
      <c r="H40" s="176"/>
      <c r="I40" s="51">
        <f t="shared" si="2"/>
        <v>46323</v>
      </c>
      <c r="J40" s="5" t="s">
        <v>30</v>
      </c>
      <c r="K40" s="176"/>
      <c r="L40" s="51">
        <f t="shared" si="3"/>
        <v>46354</v>
      </c>
      <c r="M40" s="52"/>
      <c r="N40" s="176"/>
      <c r="O40" s="51">
        <f t="shared" si="4"/>
        <v>46384</v>
      </c>
      <c r="P40" s="5" t="s">
        <v>30</v>
      </c>
      <c r="Q40" s="179"/>
      <c r="R40" s="51">
        <f t="shared" si="5"/>
        <v>46415</v>
      </c>
      <c r="S40" s="5" t="s">
        <v>30</v>
      </c>
      <c r="T40" s="176"/>
      <c r="U40" s="51">
        <f t="shared" si="6"/>
        <v>46446</v>
      </c>
      <c r="V40" s="52"/>
      <c r="W40" s="176"/>
      <c r="X40" s="51">
        <f t="shared" si="7"/>
        <v>46474</v>
      </c>
      <c r="Y40" s="52"/>
      <c r="Z40" s="176"/>
      <c r="AA40" s="51">
        <f t="shared" si="8"/>
        <v>46505</v>
      </c>
      <c r="AB40" s="5" t="s">
        <v>30</v>
      </c>
      <c r="AC40" s="176"/>
      <c r="AD40" s="51">
        <f t="shared" si="9"/>
        <v>46535</v>
      </c>
      <c r="AE40" s="6" t="s">
        <v>30</v>
      </c>
      <c r="AF40" s="176"/>
      <c r="AG40" s="51">
        <f t="shared" si="10"/>
        <v>46566</v>
      </c>
      <c r="AH40" s="5" t="s">
        <v>30</v>
      </c>
      <c r="AI40" s="176" t="s">
        <v>128</v>
      </c>
      <c r="AJ40" s="51">
        <f t="shared" si="11"/>
        <v>46596</v>
      </c>
      <c r="AK40" s="5" t="s">
        <v>30</v>
      </c>
      <c r="AL40" s="176"/>
      <c r="AM40" s="51">
        <f t="shared" si="12"/>
        <v>46627</v>
      </c>
      <c r="AN40" s="52"/>
      <c r="AO40" s="176"/>
      <c r="AP40" s="51">
        <f t="shared" si="13"/>
        <v>46658</v>
      </c>
      <c r="AQ40" s="5"/>
      <c r="AR40" s="173"/>
      <c r="AS40" s="51">
        <f t="shared" si="14"/>
        <v>46688</v>
      </c>
      <c r="AT40" s="5"/>
    </row>
    <row r="41" spans="2:46" ht="24.9" customHeight="1" x14ac:dyDescent="0.3">
      <c r="B41" s="173"/>
      <c r="C41" s="55">
        <f t="shared" si="0"/>
        <v>46263</v>
      </c>
      <c r="D41" s="52"/>
      <c r="E41" s="176"/>
      <c r="F41" s="51">
        <f t="shared" si="1"/>
        <v>46294</v>
      </c>
      <c r="G41" s="5" t="s">
        <v>27</v>
      </c>
      <c r="H41" s="176"/>
      <c r="I41" s="51">
        <f t="shared" si="2"/>
        <v>46324</v>
      </c>
      <c r="J41" s="5" t="s">
        <v>30</v>
      </c>
      <c r="K41" s="176"/>
      <c r="L41" s="51">
        <f t="shared" si="3"/>
        <v>46355</v>
      </c>
      <c r="M41" s="52"/>
      <c r="N41" s="176"/>
      <c r="O41" s="51">
        <f t="shared" si="4"/>
        <v>46385</v>
      </c>
      <c r="P41" s="5" t="s">
        <v>30</v>
      </c>
      <c r="Q41" s="179"/>
      <c r="R41" s="51">
        <f t="shared" si="5"/>
        <v>46416</v>
      </c>
      <c r="S41" s="5" t="s">
        <v>30</v>
      </c>
      <c r="T41" s="54"/>
      <c r="U41" s="51"/>
      <c r="V41" s="52"/>
      <c r="W41" s="176"/>
      <c r="X41" s="51">
        <f t="shared" si="7"/>
        <v>46475</v>
      </c>
      <c r="Y41" s="52"/>
      <c r="Z41" s="176"/>
      <c r="AA41" s="51">
        <f t="shared" si="8"/>
        <v>46506</v>
      </c>
      <c r="AB41" s="5" t="s">
        <v>30</v>
      </c>
      <c r="AC41" s="176"/>
      <c r="AD41" s="55">
        <f t="shared" si="9"/>
        <v>46536</v>
      </c>
      <c r="AE41" s="53"/>
      <c r="AF41" s="176"/>
      <c r="AG41" s="51">
        <f t="shared" si="10"/>
        <v>46567</v>
      </c>
      <c r="AH41" s="5" t="s">
        <v>30</v>
      </c>
      <c r="AI41" s="176" t="s">
        <v>128</v>
      </c>
      <c r="AJ41" s="51">
        <f t="shared" si="11"/>
        <v>46597</v>
      </c>
      <c r="AK41" s="5" t="s">
        <v>30</v>
      </c>
      <c r="AL41" s="176"/>
      <c r="AM41" s="51">
        <f t="shared" si="12"/>
        <v>46628</v>
      </c>
      <c r="AN41" s="52"/>
      <c r="AO41" s="176"/>
      <c r="AP41" s="51">
        <f t="shared" si="13"/>
        <v>46659</v>
      </c>
      <c r="AQ41" s="5"/>
      <c r="AR41" s="173"/>
      <c r="AS41" s="51">
        <f t="shared" si="14"/>
        <v>46689</v>
      </c>
      <c r="AT41" s="5"/>
    </row>
    <row r="42" spans="2:46" ht="24.9" customHeight="1" x14ac:dyDescent="0.3">
      <c r="B42" s="173"/>
      <c r="C42" s="51">
        <f t="shared" si="0"/>
        <v>46264</v>
      </c>
      <c r="D42" s="52"/>
      <c r="E42" s="176"/>
      <c r="F42" s="51">
        <f t="shared" si="1"/>
        <v>46295</v>
      </c>
      <c r="G42" s="5" t="s">
        <v>27</v>
      </c>
      <c r="H42" s="176"/>
      <c r="I42" s="51">
        <f t="shared" si="2"/>
        <v>46325</v>
      </c>
      <c r="J42" s="5" t="s">
        <v>30</v>
      </c>
      <c r="K42" s="176"/>
      <c r="L42" s="51">
        <f t="shared" si="3"/>
        <v>46356</v>
      </c>
      <c r="M42" s="6" t="s">
        <v>27</v>
      </c>
      <c r="N42" s="176"/>
      <c r="O42" s="51">
        <f t="shared" si="4"/>
        <v>46386</v>
      </c>
      <c r="P42" s="5" t="s">
        <v>30</v>
      </c>
      <c r="Q42" s="179"/>
      <c r="R42" s="51">
        <f t="shared" si="5"/>
        <v>46417</v>
      </c>
      <c r="S42" s="52"/>
      <c r="T42" s="54"/>
      <c r="U42" s="51"/>
      <c r="V42" s="52"/>
      <c r="W42" s="176"/>
      <c r="X42" s="51">
        <f t="shared" si="7"/>
        <v>46476</v>
      </c>
      <c r="Y42" s="5" t="s">
        <v>30</v>
      </c>
      <c r="Z42" s="176"/>
      <c r="AA42" s="51">
        <f t="shared" si="8"/>
        <v>46507</v>
      </c>
      <c r="AB42" s="6" t="s">
        <v>30</v>
      </c>
      <c r="AC42" s="176"/>
      <c r="AD42" s="51">
        <f t="shared" si="9"/>
        <v>46537</v>
      </c>
      <c r="AE42" s="52"/>
      <c r="AF42" s="176"/>
      <c r="AG42" s="51">
        <f t="shared" si="10"/>
        <v>46568</v>
      </c>
      <c r="AH42" s="6" t="s">
        <v>30</v>
      </c>
      <c r="AI42" s="176" t="s">
        <v>128</v>
      </c>
      <c r="AJ42" s="51">
        <f t="shared" si="11"/>
        <v>46598</v>
      </c>
      <c r="AK42" s="5" t="s">
        <v>30</v>
      </c>
      <c r="AL42" s="176"/>
      <c r="AM42" s="51">
        <f t="shared" si="12"/>
        <v>46629</v>
      </c>
      <c r="AN42" s="5" t="s">
        <v>30</v>
      </c>
      <c r="AO42" s="176"/>
      <c r="AP42" s="51">
        <f t="shared" si="13"/>
        <v>46660</v>
      </c>
      <c r="AQ42" s="5"/>
      <c r="AR42" s="173"/>
      <c r="AS42" s="51">
        <f t="shared" si="14"/>
        <v>46690</v>
      </c>
      <c r="AT42" s="52"/>
    </row>
    <row r="43" spans="2:46" ht="24.9" customHeight="1" x14ac:dyDescent="0.3">
      <c r="B43" s="174"/>
      <c r="C43" s="51">
        <f t="shared" si="0"/>
        <v>46265</v>
      </c>
      <c r="D43" s="5"/>
      <c r="E43" s="177"/>
      <c r="F43" s="51"/>
      <c r="G43" s="52"/>
      <c r="H43" s="178"/>
      <c r="I43" s="51">
        <f t="shared" si="2"/>
        <v>46326</v>
      </c>
      <c r="J43" s="52"/>
      <c r="K43" s="60"/>
      <c r="L43" s="51"/>
      <c r="M43" s="52"/>
      <c r="N43" s="60"/>
      <c r="O43" s="51">
        <f t="shared" si="4"/>
        <v>46387</v>
      </c>
      <c r="P43" s="5" t="s">
        <v>30</v>
      </c>
      <c r="Q43" s="179" t="s">
        <v>128</v>
      </c>
      <c r="R43" s="51">
        <f t="shared" si="5"/>
        <v>46418</v>
      </c>
      <c r="S43" s="52"/>
      <c r="T43" s="60"/>
      <c r="U43" s="51"/>
      <c r="V43" s="52"/>
      <c r="W43" s="180"/>
      <c r="X43" s="51">
        <f t="shared" si="7"/>
        <v>46477</v>
      </c>
      <c r="Y43" s="5" t="s">
        <v>30</v>
      </c>
      <c r="Z43" s="60"/>
      <c r="AA43" s="61"/>
      <c r="AB43" s="52"/>
      <c r="AC43" s="180"/>
      <c r="AD43" s="51">
        <f t="shared" si="9"/>
        <v>46538</v>
      </c>
      <c r="AE43" s="5" t="s">
        <v>30</v>
      </c>
      <c r="AF43" s="60"/>
      <c r="AG43" s="51"/>
      <c r="AH43" s="61"/>
      <c r="AI43" s="180" t="s">
        <v>128</v>
      </c>
      <c r="AJ43" s="51">
        <f t="shared" si="11"/>
        <v>46599</v>
      </c>
      <c r="AK43" s="52"/>
      <c r="AL43" s="180"/>
      <c r="AM43" s="51">
        <f t="shared" si="12"/>
        <v>46630</v>
      </c>
      <c r="AN43" s="5" t="s">
        <v>30</v>
      </c>
      <c r="AO43" s="60"/>
      <c r="AP43" s="51"/>
      <c r="AQ43" s="52"/>
      <c r="AR43" s="60"/>
      <c r="AS43" s="51">
        <f t="shared" si="14"/>
        <v>46691</v>
      </c>
      <c r="AT43" s="52"/>
    </row>
    <row r="44" spans="2:46" x14ac:dyDescent="0.3">
      <c r="AC44" s="54"/>
    </row>
  </sheetData>
  <sheetProtection algorithmName="SHA-512" hashValue="tqFPhMY7Te1T5zmKnsKX9c7TF+XSdbssZUg3t7LdBNH1t/z4NmThHzRSYNA0GVQrW2ShcTqtMcWluTCNIKeIUQ==" saltValue="IKqOLk5HolWodVb2zBx2qA==" spinCount="100000" sheet="1" scenarios="1" selectLockedCells="1"/>
  <mergeCells count="38">
    <mergeCell ref="I6:AK6"/>
    <mergeCell ref="U12:V12"/>
    <mergeCell ref="I3:AK3"/>
    <mergeCell ref="I4:AK4"/>
    <mergeCell ref="I5:AK5"/>
    <mergeCell ref="C7:AT7"/>
    <mergeCell ref="AS9:AT9"/>
    <mergeCell ref="AM9:AN9"/>
    <mergeCell ref="C9:D9"/>
    <mergeCell ref="AA9:AB9"/>
    <mergeCell ref="X9:Y9"/>
    <mergeCell ref="L9:M9"/>
    <mergeCell ref="U9:V9"/>
    <mergeCell ref="R9:S9"/>
    <mergeCell ref="B11:P11"/>
    <mergeCell ref="AJ9:AK9"/>
    <mergeCell ref="F9:G9"/>
    <mergeCell ref="R11:AR11"/>
    <mergeCell ref="C12:D12"/>
    <mergeCell ref="I12:J12"/>
    <mergeCell ref="L12:M12"/>
    <mergeCell ref="O12:P12"/>
    <mergeCell ref="R12:S12"/>
    <mergeCell ref="F12:G12"/>
    <mergeCell ref="AD9:AE9"/>
    <mergeCell ref="AG9:AH9"/>
    <mergeCell ref="AP9:AQ9"/>
    <mergeCell ref="I8:AK8"/>
    <mergeCell ref="I9:J9"/>
    <mergeCell ref="O9:P9"/>
    <mergeCell ref="AJ12:AK12"/>
    <mergeCell ref="AM12:AN12"/>
    <mergeCell ref="AS12:AT12"/>
    <mergeCell ref="X12:Y12"/>
    <mergeCell ref="AA12:AB12"/>
    <mergeCell ref="AD12:AE12"/>
    <mergeCell ref="AG12:AH12"/>
    <mergeCell ref="AP12:AQ12"/>
  </mergeCells>
  <conditionalFormatting sqref="C43 F43 I43 L43 O43 R43 U43 X43 AA43 AD43 AG43 AJ43 AP43 AS43">
    <cfRule type="expression" dxfId="42" priority="9">
      <formula>C43=""</formula>
    </cfRule>
  </conditionalFormatting>
  <conditionalFormatting sqref="C13:D43">
    <cfRule type="expression" dxfId="41" priority="49">
      <formula>WEEKDAY($C13,2)=6</formula>
    </cfRule>
    <cfRule type="expression" dxfId="40" priority="28">
      <formula>WEEKDAY($C13,2)=7</formula>
    </cfRule>
  </conditionalFormatting>
  <conditionalFormatting sqref="C13:AS43">
    <cfRule type="expression" dxfId="39" priority="4">
      <formula>COUNTIF(JrFeries,C13)=1</formula>
    </cfRule>
  </conditionalFormatting>
  <conditionalFormatting sqref="D43 G43 J43 M43 P43 S43 V43 Y43 AB43 AE43 AH43 AK43 AN43 AQ43 AT43">
    <cfRule type="expression" dxfId="32" priority="8">
      <formula>AND(C43="",D43="")</formula>
    </cfRule>
    <cfRule type="expression" dxfId="31" priority="7">
      <formula>AND(C43="",D43="")</formula>
    </cfRule>
  </conditionalFormatting>
  <conditionalFormatting sqref="D13:AT43">
    <cfRule type="expression" dxfId="30" priority="3">
      <formula>COUNTIF(JrFeries,C13)=1</formula>
    </cfRule>
  </conditionalFormatting>
  <conditionalFormatting sqref="F13:G43">
    <cfRule type="expression" dxfId="29" priority="27">
      <formula>WEEKDAY($F13,2)=7</formula>
    </cfRule>
    <cfRule type="expression" dxfId="28" priority="48">
      <formula>WEEKDAY($F13,2)=6</formula>
    </cfRule>
  </conditionalFormatting>
  <conditionalFormatting sqref="I13:J43">
    <cfRule type="expression" dxfId="27" priority="47">
      <formula>WEEKDAY($I13,2)=6</formula>
    </cfRule>
    <cfRule type="expression" dxfId="26" priority="25">
      <formula>WEEKDAY($I13,2)=7</formula>
    </cfRule>
  </conditionalFormatting>
  <conditionalFormatting sqref="L13:M43">
    <cfRule type="expression" dxfId="25" priority="46">
      <formula>WEEKDAY($L13,2)=6</formula>
    </cfRule>
    <cfRule type="expression" dxfId="24" priority="23">
      <formula>WEEKDAY($L13,2)=7</formula>
    </cfRule>
  </conditionalFormatting>
  <conditionalFormatting sqref="O13:P43">
    <cfRule type="expression" dxfId="23" priority="22">
      <formula>WEEKDAY($O13,2)=7</formula>
    </cfRule>
    <cfRule type="expression" dxfId="22" priority="45">
      <formula>WEEKDAY($O13,2)=6</formula>
    </cfRule>
  </conditionalFormatting>
  <conditionalFormatting sqref="R13:S43">
    <cfRule type="expression" dxfId="21" priority="44">
      <formula>WEEKDAY($R13,2)=6</formula>
    </cfRule>
    <cfRule type="expression" dxfId="20" priority="21">
      <formula>WEEKDAY($R13,2)=7</formula>
    </cfRule>
  </conditionalFormatting>
  <conditionalFormatting sqref="U13:V43">
    <cfRule type="expression" dxfId="19" priority="43">
      <formula>WEEKDAY($U13,2)=6</formula>
    </cfRule>
    <cfRule type="expression" dxfId="18" priority="20">
      <formula>WEEKDAY($U13,2)=7</formula>
    </cfRule>
  </conditionalFormatting>
  <conditionalFormatting sqref="U41:V41">
    <cfRule type="expression" dxfId="17" priority="6">
      <formula>U$41=""</formula>
    </cfRule>
  </conditionalFormatting>
  <conditionalFormatting sqref="U42:V42">
    <cfRule type="expression" dxfId="16" priority="5">
      <formula>U$42=""</formula>
    </cfRule>
  </conditionalFormatting>
  <conditionalFormatting sqref="X13:Y43">
    <cfRule type="expression" dxfId="15" priority="42">
      <formula>WEEKDAY($X13,2)=6</formula>
    </cfRule>
    <cfRule type="expression" dxfId="14" priority="17">
      <formula>WEEKDAY($X13,2)=7</formula>
    </cfRule>
  </conditionalFormatting>
  <conditionalFormatting sqref="AA13:AB43">
    <cfRule type="expression" dxfId="13" priority="16">
      <formula>WEEKDAY($AA13,2)=7</formula>
    </cfRule>
    <cfRule type="expression" dxfId="12" priority="41">
      <formula>WEEKDAY($AA13,2)=6</formula>
    </cfRule>
  </conditionalFormatting>
  <conditionalFormatting sqref="AD13:AE43">
    <cfRule type="expression" dxfId="11" priority="15">
      <formula>WEEKDAY($AD13,2)=7</formula>
    </cfRule>
    <cfRule type="expression" dxfId="10" priority="40">
      <formula>WEEKDAY($AD13,2)=6</formula>
    </cfRule>
  </conditionalFormatting>
  <conditionalFormatting sqref="AG13:AH43">
    <cfRule type="expression" dxfId="9" priority="14">
      <formula>WEEKDAY($AG13,2)=7</formula>
    </cfRule>
    <cfRule type="expression" dxfId="8" priority="39">
      <formula>WEEKDAY($AG13,2)=6</formula>
    </cfRule>
  </conditionalFormatting>
  <conditionalFormatting sqref="AJ13:AK43">
    <cfRule type="expression" dxfId="7" priority="13">
      <formula>WEEKDAY($AJ13,2)=7</formula>
    </cfRule>
    <cfRule type="expression" dxfId="6" priority="38">
      <formula>WEEKDAY($AJ13,2)=6</formula>
    </cfRule>
  </conditionalFormatting>
  <conditionalFormatting sqref="AM13:AN43">
    <cfRule type="expression" dxfId="5" priority="12">
      <formula>WEEKDAY($AM13,2)=7</formula>
    </cfRule>
    <cfRule type="expression" dxfId="4" priority="37">
      <formula>WEEKDAY($AM13,2)=6</formula>
    </cfRule>
  </conditionalFormatting>
  <conditionalFormatting sqref="AP13:AQ43">
    <cfRule type="expression" dxfId="3" priority="11">
      <formula>WEEKDAY($AP13,2)=7</formula>
    </cfRule>
    <cfRule type="expression" dxfId="2" priority="36">
      <formula>WEEKDAY($AP13,2)=6</formula>
    </cfRule>
  </conditionalFormatting>
  <conditionalFormatting sqref="AS13:AT43">
    <cfRule type="expression" dxfId="1" priority="10">
      <formula>WEEKDAY($AS13,2)=7</formula>
    </cfRule>
    <cfRule type="expression" dxfId="0" priority="29">
      <formula>WEEKDAY($AS13,2)=6</formula>
    </cfRule>
  </conditionalFormatting>
  <printOptions horizontalCentered="1"/>
  <pageMargins left="0.70866141732283472" right="0.70866141732283472" top="0.74803149606299213" bottom="0.74803149606299213" header="0.31496062992125984" footer="0.31496062992125984"/>
  <pageSetup paperSize="9" scale="33" orientation="landscape" r:id="rId1"/>
  <headerFooter scaleWithDoc="0" alignWithMargins="0">
    <oddFooter>&amp;Rédité le  &amp;D</oddFooter>
  </headerFooter>
  <drawing r:id="rId2"/>
  <extLst>
    <ext xmlns:x14="http://schemas.microsoft.com/office/spreadsheetml/2009/9/main" uri="{78C0D931-6437-407d-A8EE-F0AAD7539E65}">
      <x14:conditionalFormattings>
        <x14:conditionalFormatting xmlns:xm="http://schemas.microsoft.com/office/excel/2006/main">
          <x14:cfRule type="cellIs" priority="51" operator="equal" id="{BC169F86-1EB7-40D2-B33C-AD44E41A59BA}">
            <xm:f>'listes - calendriers'!$A$3</xm:f>
            <x14:dxf>
              <fill>
                <patternFill>
                  <bgColor rgb="FFFFFF00"/>
                </patternFill>
              </fill>
            </x14:dxf>
          </x14:cfRule>
          <x14:cfRule type="cellIs" priority="56" operator="equal" id="{2A30B338-BE12-403A-B5DB-4681BB46DCDF}">
            <xm:f>'listes - calendriers'!$A$2</xm:f>
            <x14:dxf>
              <fill>
                <patternFill>
                  <bgColor rgb="FF00B0F0"/>
                </patternFill>
              </fill>
            </x14:dxf>
          </x14:cfRule>
          <x14:cfRule type="cellIs" priority="55" operator="equal" id="{2CCAD105-AD96-4543-A329-300FEE5B3659}">
            <xm:f>'listes - calendriers'!$A$1</xm:f>
            <x14:dxf>
              <fill>
                <patternFill>
                  <bgColor rgb="FF00B0F0"/>
                </patternFill>
              </fill>
            </x14:dxf>
          </x14:cfRule>
          <x14:cfRule type="cellIs" priority="54" operator="equal" id="{312858AC-34FE-4822-A1D5-B1978631A45E}">
            <xm:f>'listes - calendriers'!$A$6</xm:f>
            <x14:dxf>
              <fill>
                <patternFill>
                  <bgColor theme="8" tint="-0.24994659260841701"/>
                </patternFill>
              </fill>
            </x14:dxf>
          </x14:cfRule>
          <x14:cfRule type="cellIs" priority="53" operator="equal" id="{CECD2AF8-75EF-4689-B7E9-1CFC683BA082}">
            <xm:f>'listes - calendriers'!$A$5</xm:f>
            <x14:dxf>
              <fill>
                <patternFill>
                  <bgColor rgb="FF92D050"/>
                </patternFill>
              </fill>
            </x14:dxf>
          </x14:cfRule>
          <x14:cfRule type="cellIs" priority="52" operator="equal" id="{95CBD38F-FB99-4F54-B1D5-3B4FDA963DB8}">
            <xm:f>'listes - calendriers'!$A$4</xm:f>
            <x14:dxf>
              <fill>
                <patternFill>
                  <bgColor rgb="FF00B050"/>
                </patternFill>
              </fill>
            </x14:dxf>
          </x14:cfRule>
          <xm:sqref>C13:AT43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E785FF64-C259-46E1-9E23-64A2FBF855B8}">
          <x14:formula1>
            <xm:f>'listes - calendriers'!$F$1:$F$5</xm:f>
          </x14:formula1>
          <xm:sqref>AE12</xm:sqref>
        </x14:dataValidation>
        <x14:dataValidation type="list" allowBlank="1" showInputMessage="1" showErrorMessage="1" xr:uid="{1F26CB20-7B7C-4E86-BC41-54530ADA7B96}">
          <x14:formula1>
            <xm:f>'listes - calendriers'!$A:$A</xm:f>
          </x14:formula1>
          <xm:sqref>AT13:AT43 J13:J43 M13:M42 P13:P43 S13:S43 V13:V40 G13:G42 AB13:AB42 AE13:AE43 AH13:AH42 AK13:AK43 Y13:Y43 D13:D43 AN13:AN43 AQ13:AQ42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7081B-C197-4B43-96DA-27F3D7625FDD}">
  <dimension ref="A1:C67"/>
  <sheetViews>
    <sheetView workbookViewId="0">
      <selection sqref="A1:A1048576"/>
    </sheetView>
  </sheetViews>
  <sheetFormatPr baseColWidth="10" defaultColWidth="11.44140625" defaultRowHeight="14.4" x14ac:dyDescent="0.3"/>
  <cols>
    <col min="1" max="1" width="10.6640625" style="1" bestFit="1" customWidth="1"/>
    <col min="2" max="2" width="17.5546875" style="11" bestFit="1" customWidth="1"/>
    <col min="3" max="3" width="18.33203125" bestFit="1" customWidth="1"/>
  </cols>
  <sheetData>
    <row r="1" spans="1:3" s="7" customFormat="1" x14ac:dyDescent="0.3">
      <c r="A1" s="13" t="s">
        <v>33</v>
      </c>
      <c r="B1" s="10" t="s">
        <v>34</v>
      </c>
      <c r="C1" s="7" t="s">
        <v>35</v>
      </c>
    </row>
    <row r="2" spans="1:3" x14ac:dyDescent="0.3">
      <c r="A2" s="1">
        <v>45658</v>
      </c>
      <c r="B2" s="11">
        <f t="shared" ref="B2:B65" si="0">A2</f>
        <v>45658</v>
      </c>
      <c r="C2" t="s">
        <v>39</v>
      </c>
    </row>
    <row r="3" spans="1:3" x14ac:dyDescent="0.3">
      <c r="A3" s="1">
        <v>45768</v>
      </c>
      <c r="B3" s="11">
        <f t="shared" si="0"/>
        <v>45768</v>
      </c>
      <c r="C3" t="s">
        <v>40</v>
      </c>
    </row>
    <row r="4" spans="1:3" x14ac:dyDescent="0.3">
      <c r="A4" s="1">
        <v>45778</v>
      </c>
      <c r="B4" s="11">
        <f t="shared" si="0"/>
        <v>45778</v>
      </c>
      <c r="C4" t="s">
        <v>41</v>
      </c>
    </row>
    <row r="5" spans="1:3" x14ac:dyDescent="0.3">
      <c r="A5" s="1">
        <v>45785</v>
      </c>
      <c r="B5" s="11">
        <f t="shared" si="0"/>
        <v>45785</v>
      </c>
      <c r="C5" t="s">
        <v>42</v>
      </c>
    </row>
    <row r="6" spans="1:3" x14ac:dyDescent="0.3">
      <c r="A6" s="1">
        <v>45806</v>
      </c>
      <c r="B6" s="11">
        <f t="shared" si="0"/>
        <v>45806</v>
      </c>
      <c r="C6" t="s">
        <v>88</v>
      </c>
    </row>
    <row r="7" spans="1:3" x14ac:dyDescent="0.3">
      <c r="A7" s="1">
        <v>45817</v>
      </c>
      <c r="B7" s="11">
        <f t="shared" si="0"/>
        <v>45817</v>
      </c>
      <c r="C7" t="s">
        <v>89</v>
      </c>
    </row>
    <row r="8" spans="1:3" x14ac:dyDescent="0.3">
      <c r="A8" s="1">
        <v>45852</v>
      </c>
      <c r="B8" s="11">
        <f t="shared" si="0"/>
        <v>45852</v>
      </c>
      <c r="C8" t="s">
        <v>43</v>
      </c>
    </row>
    <row r="9" spans="1:3" x14ac:dyDescent="0.3">
      <c r="A9" s="1">
        <v>45884</v>
      </c>
      <c r="B9" s="11">
        <f t="shared" si="0"/>
        <v>45884</v>
      </c>
      <c r="C9" t="s">
        <v>44</v>
      </c>
    </row>
    <row r="10" spans="1:3" x14ac:dyDescent="0.3">
      <c r="A10" s="1">
        <v>45962</v>
      </c>
      <c r="B10" s="11">
        <f t="shared" si="0"/>
        <v>45962</v>
      </c>
      <c r="C10" t="s">
        <v>36</v>
      </c>
    </row>
    <row r="11" spans="1:3" x14ac:dyDescent="0.3">
      <c r="A11" s="1">
        <v>45972</v>
      </c>
      <c r="B11" s="11">
        <f t="shared" si="0"/>
        <v>45972</v>
      </c>
      <c r="C11" t="s">
        <v>37</v>
      </c>
    </row>
    <row r="12" spans="1:3" x14ac:dyDescent="0.3">
      <c r="A12" s="1">
        <v>46016</v>
      </c>
      <c r="B12" s="11">
        <f t="shared" si="0"/>
        <v>46016</v>
      </c>
      <c r="C12" t="s">
        <v>38</v>
      </c>
    </row>
    <row r="13" spans="1:3" x14ac:dyDescent="0.3">
      <c r="A13" s="1">
        <v>46023</v>
      </c>
      <c r="B13" s="11">
        <f t="shared" si="0"/>
        <v>46023</v>
      </c>
      <c r="C13" t="s">
        <v>39</v>
      </c>
    </row>
    <row r="14" spans="1:3" x14ac:dyDescent="0.3">
      <c r="A14" s="1">
        <v>46118</v>
      </c>
      <c r="B14" s="11">
        <f t="shared" si="0"/>
        <v>46118</v>
      </c>
      <c r="C14" t="s">
        <v>40</v>
      </c>
    </row>
    <row r="15" spans="1:3" x14ac:dyDescent="0.3">
      <c r="A15" s="1">
        <v>46143</v>
      </c>
      <c r="B15" s="11">
        <f t="shared" si="0"/>
        <v>46143</v>
      </c>
      <c r="C15" t="s">
        <v>41</v>
      </c>
    </row>
    <row r="16" spans="1:3" x14ac:dyDescent="0.3">
      <c r="A16" s="1">
        <v>46150</v>
      </c>
      <c r="B16" s="11">
        <f t="shared" si="0"/>
        <v>46150</v>
      </c>
      <c r="C16" t="s">
        <v>42</v>
      </c>
    </row>
    <row r="17" spans="1:3" x14ac:dyDescent="0.3">
      <c r="A17" s="1">
        <v>46156</v>
      </c>
      <c r="B17" s="11">
        <f t="shared" si="0"/>
        <v>46156</v>
      </c>
      <c r="C17" t="s">
        <v>88</v>
      </c>
    </row>
    <row r="18" spans="1:3" x14ac:dyDescent="0.3">
      <c r="A18" s="1">
        <v>46167</v>
      </c>
      <c r="B18" s="11">
        <f t="shared" si="0"/>
        <v>46167</v>
      </c>
      <c r="C18" t="s">
        <v>89</v>
      </c>
    </row>
    <row r="19" spans="1:3" x14ac:dyDescent="0.3">
      <c r="A19" s="1">
        <v>46217</v>
      </c>
      <c r="B19" s="11">
        <f t="shared" si="0"/>
        <v>46217</v>
      </c>
      <c r="C19" t="s">
        <v>43</v>
      </c>
    </row>
    <row r="20" spans="1:3" x14ac:dyDescent="0.3">
      <c r="A20" s="1">
        <v>46249</v>
      </c>
      <c r="B20" s="11">
        <f t="shared" si="0"/>
        <v>46249</v>
      </c>
      <c r="C20" t="s">
        <v>44</v>
      </c>
    </row>
    <row r="21" spans="1:3" x14ac:dyDescent="0.3">
      <c r="A21" s="1">
        <v>46327</v>
      </c>
      <c r="B21" s="11">
        <f t="shared" si="0"/>
        <v>46327</v>
      </c>
      <c r="C21" t="s">
        <v>36</v>
      </c>
    </row>
    <row r="22" spans="1:3" x14ac:dyDescent="0.3">
      <c r="A22" s="1">
        <v>46337</v>
      </c>
      <c r="B22" s="11">
        <f t="shared" si="0"/>
        <v>46337</v>
      </c>
      <c r="C22" t="s">
        <v>37</v>
      </c>
    </row>
    <row r="23" spans="1:3" x14ac:dyDescent="0.3">
      <c r="A23" s="1">
        <v>46381</v>
      </c>
      <c r="B23" s="11">
        <f t="shared" si="0"/>
        <v>46381</v>
      </c>
      <c r="C23" t="s">
        <v>38</v>
      </c>
    </row>
    <row r="24" spans="1:3" x14ac:dyDescent="0.3">
      <c r="A24" s="1">
        <v>46388</v>
      </c>
      <c r="B24" s="11">
        <f t="shared" si="0"/>
        <v>46388</v>
      </c>
      <c r="C24" t="s">
        <v>39</v>
      </c>
    </row>
    <row r="25" spans="1:3" x14ac:dyDescent="0.3">
      <c r="A25" s="1">
        <v>46475</v>
      </c>
      <c r="B25" s="11">
        <f t="shared" si="0"/>
        <v>46475</v>
      </c>
      <c r="C25" t="s">
        <v>40</v>
      </c>
    </row>
    <row r="26" spans="1:3" x14ac:dyDescent="0.3">
      <c r="A26" s="1">
        <v>46508</v>
      </c>
      <c r="B26" s="11">
        <f t="shared" si="0"/>
        <v>46508</v>
      </c>
      <c r="C26" t="s">
        <v>41</v>
      </c>
    </row>
    <row r="27" spans="1:3" x14ac:dyDescent="0.3">
      <c r="A27" s="1">
        <v>46513</v>
      </c>
      <c r="B27" s="11">
        <f t="shared" si="0"/>
        <v>46513</v>
      </c>
      <c r="C27" t="s">
        <v>42</v>
      </c>
    </row>
    <row r="28" spans="1:3" x14ac:dyDescent="0.3">
      <c r="A28" s="1">
        <v>46515</v>
      </c>
      <c r="B28" s="11">
        <f t="shared" si="0"/>
        <v>46515</v>
      </c>
      <c r="C28" t="s">
        <v>88</v>
      </c>
    </row>
    <row r="29" spans="1:3" x14ac:dyDescent="0.3">
      <c r="A29" s="1">
        <v>46524</v>
      </c>
      <c r="B29" s="11">
        <f t="shared" si="0"/>
        <v>46524</v>
      </c>
      <c r="C29" t="s">
        <v>89</v>
      </c>
    </row>
    <row r="30" spans="1:3" x14ac:dyDescent="0.3">
      <c r="A30" s="1">
        <v>46582</v>
      </c>
      <c r="B30" s="11">
        <f t="shared" si="0"/>
        <v>46582</v>
      </c>
      <c r="C30" t="s">
        <v>43</v>
      </c>
    </row>
    <row r="31" spans="1:3" x14ac:dyDescent="0.3">
      <c r="A31" s="1">
        <v>46614</v>
      </c>
      <c r="B31" s="11">
        <f t="shared" si="0"/>
        <v>46614</v>
      </c>
      <c r="C31" t="s">
        <v>44</v>
      </c>
    </row>
    <row r="32" spans="1:3" x14ac:dyDescent="0.3">
      <c r="A32" s="1">
        <v>46692</v>
      </c>
      <c r="B32" s="11">
        <f t="shared" si="0"/>
        <v>46692</v>
      </c>
      <c r="C32" t="s">
        <v>36</v>
      </c>
    </row>
    <row r="33" spans="1:3" x14ac:dyDescent="0.3">
      <c r="A33" s="1">
        <v>46702</v>
      </c>
      <c r="B33" s="11">
        <f t="shared" si="0"/>
        <v>46702</v>
      </c>
      <c r="C33" t="s">
        <v>37</v>
      </c>
    </row>
    <row r="34" spans="1:3" x14ac:dyDescent="0.3">
      <c r="A34" s="1">
        <v>46746</v>
      </c>
      <c r="B34" s="11">
        <f t="shared" si="0"/>
        <v>46746</v>
      </c>
      <c r="C34" t="s">
        <v>38</v>
      </c>
    </row>
    <row r="35" spans="1:3" x14ac:dyDescent="0.3">
      <c r="A35" s="1">
        <v>46753</v>
      </c>
      <c r="B35" s="11">
        <f t="shared" si="0"/>
        <v>46753</v>
      </c>
      <c r="C35" t="s">
        <v>39</v>
      </c>
    </row>
    <row r="36" spans="1:3" x14ac:dyDescent="0.3">
      <c r="A36" s="1">
        <v>46860</v>
      </c>
      <c r="B36" s="11">
        <f t="shared" si="0"/>
        <v>46860</v>
      </c>
      <c r="C36" t="s">
        <v>40</v>
      </c>
    </row>
    <row r="37" spans="1:3" x14ac:dyDescent="0.3">
      <c r="A37" s="1">
        <v>46874</v>
      </c>
      <c r="B37" s="11">
        <f t="shared" si="0"/>
        <v>46874</v>
      </c>
      <c r="C37" t="s">
        <v>41</v>
      </c>
    </row>
    <row r="38" spans="1:3" x14ac:dyDescent="0.3">
      <c r="A38" s="1">
        <v>46881</v>
      </c>
      <c r="B38" s="11">
        <f t="shared" si="0"/>
        <v>46881</v>
      </c>
      <c r="C38" t="s">
        <v>42</v>
      </c>
    </row>
    <row r="39" spans="1:3" x14ac:dyDescent="0.3">
      <c r="A39" s="1">
        <v>46898</v>
      </c>
      <c r="B39" s="11">
        <f t="shared" si="0"/>
        <v>46898</v>
      </c>
      <c r="C39" t="s">
        <v>88</v>
      </c>
    </row>
    <row r="40" spans="1:3" x14ac:dyDescent="0.3">
      <c r="A40" s="1">
        <v>46909</v>
      </c>
      <c r="B40" s="11">
        <f t="shared" si="0"/>
        <v>46909</v>
      </c>
      <c r="C40" t="s">
        <v>89</v>
      </c>
    </row>
    <row r="41" spans="1:3" x14ac:dyDescent="0.3">
      <c r="A41" s="1">
        <v>46948</v>
      </c>
      <c r="B41" s="11">
        <f t="shared" si="0"/>
        <v>46948</v>
      </c>
      <c r="C41" t="s">
        <v>43</v>
      </c>
    </row>
    <row r="42" spans="1:3" x14ac:dyDescent="0.3">
      <c r="A42" s="1">
        <v>46980</v>
      </c>
      <c r="B42" s="11">
        <f t="shared" si="0"/>
        <v>46980</v>
      </c>
      <c r="C42" t="s">
        <v>44</v>
      </c>
    </row>
    <row r="43" spans="1:3" x14ac:dyDescent="0.3">
      <c r="A43" s="1">
        <v>47058</v>
      </c>
      <c r="B43" s="11">
        <f t="shared" si="0"/>
        <v>47058</v>
      </c>
      <c r="C43" t="s">
        <v>36</v>
      </c>
    </row>
    <row r="44" spans="1:3" x14ac:dyDescent="0.3">
      <c r="A44" s="1">
        <v>47068</v>
      </c>
      <c r="B44" s="11">
        <f t="shared" si="0"/>
        <v>47068</v>
      </c>
      <c r="C44" t="s">
        <v>37</v>
      </c>
    </row>
    <row r="45" spans="1:3" x14ac:dyDescent="0.3">
      <c r="A45" s="1">
        <v>47112</v>
      </c>
      <c r="B45" s="11">
        <f t="shared" si="0"/>
        <v>47112</v>
      </c>
      <c r="C45" t="s">
        <v>38</v>
      </c>
    </row>
    <row r="46" spans="1:3" x14ac:dyDescent="0.3">
      <c r="A46" s="1">
        <v>47119</v>
      </c>
      <c r="B46" s="11">
        <f t="shared" si="0"/>
        <v>47119</v>
      </c>
      <c r="C46" t="s">
        <v>39</v>
      </c>
    </row>
    <row r="47" spans="1:3" x14ac:dyDescent="0.3">
      <c r="A47" s="1">
        <v>47210</v>
      </c>
      <c r="B47" s="11">
        <f t="shared" si="0"/>
        <v>47210</v>
      </c>
      <c r="C47" t="s">
        <v>40</v>
      </c>
    </row>
    <row r="48" spans="1:3" x14ac:dyDescent="0.3">
      <c r="A48" s="1">
        <v>47239</v>
      </c>
      <c r="B48" s="11">
        <f t="shared" si="0"/>
        <v>47239</v>
      </c>
      <c r="C48" t="s">
        <v>41</v>
      </c>
    </row>
    <row r="49" spans="1:3" x14ac:dyDescent="0.3">
      <c r="A49" s="1">
        <v>47246</v>
      </c>
      <c r="B49" s="11">
        <f t="shared" si="0"/>
        <v>47246</v>
      </c>
      <c r="C49" t="s">
        <v>42</v>
      </c>
    </row>
    <row r="50" spans="1:3" x14ac:dyDescent="0.3">
      <c r="A50" s="1">
        <v>47248</v>
      </c>
      <c r="B50" s="11">
        <f t="shared" si="0"/>
        <v>47248</v>
      </c>
      <c r="C50" t="s">
        <v>88</v>
      </c>
    </row>
    <row r="51" spans="1:3" x14ac:dyDescent="0.3">
      <c r="A51" s="1">
        <v>47259</v>
      </c>
      <c r="B51" s="11">
        <f t="shared" si="0"/>
        <v>47259</v>
      </c>
      <c r="C51" t="s">
        <v>89</v>
      </c>
    </row>
    <row r="52" spans="1:3" x14ac:dyDescent="0.3">
      <c r="A52" s="1">
        <v>47313</v>
      </c>
      <c r="B52" s="11">
        <f t="shared" si="0"/>
        <v>47313</v>
      </c>
      <c r="C52" t="s">
        <v>43</v>
      </c>
    </row>
    <row r="53" spans="1:3" x14ac:dyDescent="0.3">
      <c r="A53" s="1">
        <v>47345</v>
      </c>
      <c r="B53" s="11">
        <f t="shared" si="0"/>
        <v>47345</v>
      </c>
      <c r="C53" t="s">
        <v>44</v>
      </c>
    </row>
    <row r="54" spans="1:3" x14ac:dyDescent="0.3">
      <c r="A54" s="1">
        <v>47423</v>
      </c>
      <c r="B54" s="11">
        <f t="shared" si="0"/>
        <v>47423</v>
      </c>
      <c r="C54" t="s">
        <v>36</v>
      </c>
    </row>
    <row r="55" spans="1:3" x14ac:dyDescent="0.3">
      <c r="A55" s="1">
        <v>47433</v>
      </c>
      <c r="B55" s="11">
        <f t="shared" si="0"/>
        <v>47433</v>
      </c>
      <c r="C55" t="s">
        <v>37</v>
      </c>
    </row>
    <row r="56" spans="1:3" x14ac:dyDescent="0.3">
      <c r="A56" s="1">
        <v>47477</v>
      </c>
      <c r="B56" s="11">
        <f t="shared" si="0"/>
        <v>47477</v>
      </c>
      <c r="C56" t="s">
        <v>38</v>
      </c>
    </row>
    <row r="57" spans="1:3" x14ac:dyDescent="0.3">
      <c r="A57" s="1">
        <v>47484</v>
      </c>
      <c r="B57" s="11">
        <f t="shared" si="0"/>
        <v>47484</v>
      </c>
      <c r="C57" t="s">
        <v>39</v>
      </c>
    </row>
    <row r="58" spans="1:3" x14ac:dyDescent="0.3">
      <c r="A58" s="1">
        <v>47595</v>
      </c>
      <c r="B58" s="11">
        <f t="shared" si="0"/>
        <v>47595</v>
      </c>
      <c r="C58" t="s">
        <v>40</v>
      </c>
    </row>
    <row r="59" spans="1:3" x14ac:dyDescent="0.3">
      <c r="A59" s="1">
        <v>47604</v>
      </c>
      <c r="B59" s="11">
        <f t="shared" si="0"/>
        <v>47604</v>
      </c>
      <c r="C59" t="s">
        <v>41</v>
      </c>
    </row>
    <row r="60" spans="1:3" x14ac:dyDescent="0.3">
      <c r="A60" s="1">
        <v>47611</v>
      </c>
      <c r="B60" s="11">
        <f t="shared" si="0"/>
        <v>47611</v>
      </c>
      <c r="C60" t="s">
        <v>42</v>
      </c>
    </row>
    <row r="61" spans="1:3" x14ac:dyDescent="0.3">
      <c r="A61" s="1">
        <v>47633</v>
      </c>
      <c r="B61" s="11">
        <f t="shared" si="0"/>
        <v>47633</v>
      </c>
      <c r="C61" t="s">
        <v>88</v>
      </c>
    </row>
    <row r="62" spans="1:3" x14ac:dyDescent="0.3">
      <c r="A62" s="1">
        <v>47644</v>
      </c>
      <c r="B62" s="11">
        <f t="shared" si="0"/>
        <v>47644</v>
      </c>
      <c r="C62" t="s">
        <v>89</v>
      </c>
    </row>
    <row r="63" spans="1:3" x14ac:dyDescent="0.3">
      <c r="A63" s="1">
        <v>47678</v>
      </c>
      <c r="B63" s="11">
        <f t="shared" si="0"/>
        <v>47678</v>
      </c>
      <c r="C63" t="s">
        <v>43</v>
      </c>
    </row>
    <row r="64" spans="1:3" x14ac:dyDescent="0.3">
      <c r="A64" s="1">
        <v>47710</v>
      </c>
      <c r="B64" s="11">
        <f t="shared" si="0"/>
        <v>47710</v>
      </c>
      <c r="C64" t="s">
        <v>44</v>
      </c>
    </row>
    <row r="65" spans="1:3" x14ac:dyDescent="0.3">
      <c r="A65" s="1">
        <v>47788</v>
      </c>
      <c r="B65" s="11">
        <f t="shared" si="0"/>
        <v>47788</v>
      </c>
      <c r="C65" t="s">
        <v>36</v>
      </c>
    </row>
    <row r="66" spans="1:3" x14ac:dyDescent="0.3">
      <c r="A66" s="1">
        <v>47798</v>
      </c>
      <c r="B66" s="11">
        <f t="shared" ref="B66:B67" si="1">A66</f>
        <v>47798</v>
      </c>
      <c r="C66" t="s">
        <v>37</v>
      </c>
    </row>
    <row r="67" spans="1:3" x14ac:dyDescent="0.3">
      <c r="A67" s="1">
        <v>47842</v>
      </c>
      <c r="B67" s="11">
        <f t="shared" si="1"/>
        <v>47842</v>
      </c>
      <c r="C67" t="s">
        <v>38</v>
      </c>
    </row>
  </sheetData>
  <sheetProtection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A85A0-A760-4A50-9DD3-4BF63D1ACC85}">
  <dimension ref="A1:K63"/>
  <sheetViews>
    <sheetView topLeftCell="G1" zoomScale="80" zoomScaleNormal="80" workbookViewId="0">
      <selection activeCell="K2" sqref="K2"/>
    </sheetView>
  </sheetViews>
  <sheetFormatPr baseColWidth="10" defaultRowHeight="14.4" x14ac:dyDescent="0.3"/>
  <cols>
    <col min="1" max="1" width="19.5546875" bestFit="1" customWidth="1"/>
    <col min="2" max="2" width="45.5546875" bestFit="1" customWidth="1"/>
    <col min="3" max="3" width="22.44140625" bestFit="1" customWidth="1"/>
    <col min="4" max="4" width="52" customWidth="1"/>
    <col min="5" max="5" width="18.109375" customWidth="1"/>
    <col min="6" max="6" width="102" bestFit="1" customWidth="1"/>
    <col min="7" max="7" width="88.88671875" customWidth="1"/>
    <col min="8" max="8" width="97.6640625" bestFit="1" customWidth="1"/>
    <col min="9" max="9" width="91.33203125" bestFit="1" customWidth="1"/>
    <col min="10" max="10" width="22.33203125" bestFit="1" customWidth="1"/>
    <col min="11" max="11" width="13.6640625" bestFit="1" customWidth="1"/>
  </cols>
  <sheetData>
    <row r="1" spans="1:11" s="7" customFormat="1" x14ac:dyDescent="0.3">
      <c r="A1" s="7" t="s">
        <v>124</v>
      </c>
      <c r="B1" s="7" t="s">
        <v>126</v>
      </c>
      <c r="C1" s="7" t="s">
        <v>164</v>
      </c>
      <c r="D1" s="7" t="s">
        <v>119</v>
      </c>
      <c r="E1" s="7" t="s">
        <v>125</v>
      </c>
      <c r="F1" s="7" t="s">
        <v>165</v>
      </c>
      <c r="G1" s="7" t="s">
        <v>169</v>
      </c>
      <c r="H1" s="7" t="s">
        <v>166</v>
      </c>
      <c r="I1" s="7" t="s">
        <v>168</v>
      </c>
      <c r="J1" s="7" t="s">
        <v>167</v>
      </c>
      <c r="K1" s="7" t="s">
        <v>127</v>
      </c>
    </row>
    <row r="2" spans="1:11" x14ac:dyDescent="0.3">
      <c r="B2" t="s">
        <v>469</v>
      </c>
      <c r="C2" t="s">
        <v>468</v>
      </c>
      <c r="D2" t="s">
        <v>149</v>
      </c>
      <c r="E2" t="s">
        <v>150</v>
      </c>
      <c r="F2" t="s">
        <v>491</v>
      </c>
      <c r="G2" t="s">
        <v>492</v>
      </c>
      <c r="H2" t="s">
        <v>170</v>
      </c>
      <c r="I2" t="s">
        <v>493</v>
      </c>
      <c r="K2" s="195" t="s">
        <v>494</v>
      </c>
    </row>
    <row r="3" spans="1:11" x14ac:dyDescent="0.3">
      <c r="B3" t="s">
        <v>402</v>
      </c>
      <c r="C3" t="s">
        <v>401</v>
      </c>
      <c r="D3" t="s">
        <v>149</v>
      </c>
      <c r="E3" t="s">
        <v>150</v>
      </c>
      <c r="F3" t="s">
        <v>177</v>
      </c>
      <c r="G3" t="s">
        <v>495</v>
      </c>
      <c r="H3" t="s">
        <v>170</v>
      </c>
      <c r="I3" t="s">
        <v>496</v>
      </c>
      <c r="K3" s="195" t="s">
        <v>497</v>
      </c>
    </row>
    <row r="4" spans="1:11" x14ac:dyDescent="0.3">
      <c r="B4" t="s">
        <v>408</v>
      </c>
      <c r="C4" t="s">
        <v>407</v>
      </c>
      <c r="D4" t="s">
        <v>149</v>
      </c>
      <c r="E4" t="s">
        <v>150</v>
      </c>
      <c r="F4" t="s">
        <v>178</v>
      </c>
      <c r="G4" t="s">
        <v>498</v>
      </c>
      <c r="H4" t="s">
        <v>170</v>
      </c>
      <c r="I4" t="s">
        <v>499</v>
      </c>
      <c r="K4" s="195" t="s">
        <v>500</v>
      </c>
    </row>
    <row r="5" spans="1:11" x14ac:dyDescent="0.3">
      <c r="B5" t="s">
        <v>501</v>
      </c>
      <c r="C5" t="s">
        <v>413</v>
      </c>
      <c r="D5" t="s">
        <v>149</v>
      </c>
      <c r="E5" t="s">
        <v>150</v>
      </c>
      <c r="F5" t="s">
        <v>179</v>
      </c>
      <c r="G5" t="s">
        <v>502</v>
      </c>
      <c r="H5" t="s">
        <v>170</v>
      </c>
      <c r="I5" t="s">
        <v>503</v>
      </c>
      <c r="K5" s="195" t="s">
        <v>504</v>
      </c>
    </row>
    <row r="6" spans="1:11" x14ac:dyDescent="0.3">
      <c r="B6" t="s">
        <v>419</v>
      </c>
      <c r="C6" t="s">
        <v>418</v>
      </c>
      <c r="D6" t="s">
        <v>149</v>
      </c>
      <c r="E6" t="s">
        <v>150</v>
      </c>
      <c r="F6" t="s">
        <v>505</v>
      </c>
      <c r="G6" t="s">
        <v>506</v>
      </c>
      <c r="H6" t="s">
        <v>170</v>
      </c>
      <c r="I6" t="s">
        <v>507</v>
      </c>
      <c r="K6" s="195" t="s">
        <v>508</v>
      </c>
    </row>
    <row r="7" spans="1:11" x14ac:dyDescent="0.3">
      <c r="B7" t="s">
        <v>425</v>
      </c>
      <c r="C7" t="s">
        <v>424</v>
      </c>
      <c r="D7" t="s">
        <v>149</v>
      </c>
      <c r="E7" t="s">
        <v>150</v>
      </c>
      <c r="F7" t="s">
        <v>509</v>
      </c>
      <c r="G7" t="s">
        <v>510</v>
      </c>
      <c r="H7" t="s">
        <v>170</v>
      </c>
      <c r="I7" t="s">
        <v>511</v>
      </c>
      <c r="K7" s="195" t="s">
        <v>512</v>
      </c>
    </row>
    <row r="8" spans="1:11" x14ac:dyDescent="0.3">
      <c r="B8" t="s">
        <v>431</v>
      </c>
      <c r="C8" t="s">
        <v>430</v>
      </c>
      <c r="D8" t="s">
        <v>149</v>
      </c>
      <c r="E8" t="s">
        <v>150</v>
      </c>
      <c r="F8" t="s">
        <v>513</v>
      </c>
      <c r="G8" t="s">
        <v>514</v>
      </c>
      <c r="H8" t="s">
        <v>170</v>
      </c>
      <c r="I8" t="s">
        <v>515</v>
      </c>
      <c r="K8" s="195" t="s">
        <v>516</v>
      </c>
    </row>
    <row r="9" spans="1:11" x14ac:dyDescent="0.3">
      <c r="B9" t="s">
        <v>437</v>
      </c>
      <c r="C9" t="s">
        <v>436</v>
      </c>
      <c r="D9" t="s">
        <v>149</v>
      </c>
      <c r="E9" t="s">
        <v>150</v>
      </c>
      <c r="F9" t="s">
        <v>517</v>
      </c>
      <c r="G9" t="s">
        <v>518</v>
      </c>
      <c r="H9" t="s">
        <v>170</v>
      </c>
      <c r="I9" t="s">
        <v>519</v>
      </c>
      <c r="K9" s="195" t="s">
        <v>520</v>
      </c>
    </row>
    <row r="10" spans="1:11" x14ac:dyDescent="0.3">
      <c r="B10" t="s">
        <v>443</v>
      </c>
      <c r="C10" t="s">
        <v>442</v>
      </c>
      <c r="D10" t="s">
        <v>149</v>
      </c>
      <c r="E10" t="s">
        <v>150</v>
      </c>
      <c r="F10" t="s">
        <v>521</v>
      </c>
      <c r="G10" t="s">
        <v>522</v>
      </c>
      <c r="H10" t="s">
        <v>170</v>
      </c>
      <c r="I10" t="s">
        <v>523</v>
      </c>
      <c r="K10" s="195" t="s">
        <v>524</v>
      </c>
    </row>
    <row r="11" spans="1:11" x14ac:dyDescent="0.3">
      <c r="B11" t="s">
        <v>449</v>
      </c>
      <c r="C11" t="s">
        <v>448</v>
      </c>
      <c r="D11" t="s">
        <v>149</v>
      </c>
      <c r="E11" t="s">
        <v>150</v>
      </c>
      <c r="F11" t="s">
        <v>525</v>
      </c>
      <c r="G11" t="s">
        <v>526</v>
      </c>
      <c r="H11" t="s">
        <v>170</v>
      </c>
      <c r="I11" t="s">
        <v>527</v>
      </c>
      <c r="K11" s="195" t="s">
        <v>528</v>
      </c>
    </row>
    <row r="12" spans="1:11" x14ac:dyDescent="0.3">
      <c r="B12" t="s">
        <v>455</v>
      </c>
      <c r="C12" t="s">
        <v>454</v>
      </c>
      <c r="D12" t="s">
        <v>149</v>
      </c>
      <c r="E12" t="s">
        <v>150</v>
      </c>
      <c r="F12" t="s">
        <v>175</v>
      </c>
      <c r="G12" t="s">
        <v>529</v>
      </c>
      <c r="H12" t="s">
        <v>170</v>
      </c>
      <c r="I12" t="s">
        <v>530</v>
      </c>
      <c r="K12" s="195" t="s">
        <v>531</v>
      </c>
    </row>
    <row r="13" spans="1:11" x14ac:dyDescent="0.3">
      <c r="B13" t="s">
        <v>460</v>
      </c>
      <c r="C13" t="s">
        <v>459</v>
      </c>
      <c r="D13" t="s">
        <v>149</v>
      </c>
      <c r="E13" t="s">
        <v>150</v>
      </c>
      <c r="F13" t="s">
        <v>176</v>
      </c>
      <c r="G13" t="s">
        <v>532</v>
      </c>
      <c r="H13" t="s">
        <v>533</v>
      </c>
      <c r="I13" t="s">
        <v>534</v>
      </c>
      <c r="K13" s="195" t="s">
        <v>535</v>
      </c>
    </row>
    <row r="14" spans="1:11" x14ac:dyDescent="0.3">
      <c r="B14" t="s">
        <v>536</v>
      </c>
      <c r="C14" t="s">
        <v>463</v>
      </c>
      <c r="D14" t="s">
        <v>149</v>
      </c>
      <c r="E14" t="s">
        <v>150</v>
      </c>
      <c r="F14" t="s">
        <v>537</v>
      </c>
      <c r="G14" t="s">
        <v>538</v>
      </c>
      <c r="H14" t="s">
        <v>539</v>
      </c>
      <c r="I14" t="s">
        <v>540</v>
      </c>
      <c r="K14" s="195" t="s">
        <v>541</v>
      </c>
    </row>
    <row r="15" spans="1:11" x14ac:dyDescent="0.3">
      <c r="B15" t="s">
        <v>466</v>
      </c>
      <c r="C15" t="s">
        <v>465</v>
      </c>
      <c r="D15" t="s">
        <v>149</v>
      </c>
      <c r="E15" t="s">
        <v>150</v>
      </c>
      <c r="F15" t="s">
        <v>542</v>
      </c>
      <c r="G15" t="s">
        <v>543</v>
      </c>
      <c r="H15" t="s">
        <v>544</v>
      </c>
      <c r="I15" t="s">
        <v>545</v>
      </c>
      <c r="K15" s="195" t="s">
        <v>546</v>
      </c>
    </row>
    <row r="16" spans="1:11" x14ac:dyDescent="0.3">
      <c r="B16" t="s">
        <v>547</v>
      </c>
      <c r="C16" t="s">
        <v>395</v>
      </c>
      <c r="D16" t="s">
        <v>149</v>
      </c>
      <c r="E16" t="s">
        <v>150</v>
      </c>
      <c r="F16" t="s">
        <v>548</v>
      </c>
      <c r="G16" t="s">
        <v>547</v>
      </c>
      <c r="H16" t="s">
        <v>170</v>
      </c>
      <c r="I16" t="s">
        <v>549</v>
      </c>
      <c r="K16" s="195" t="s">
        <v>550</v>
      </c>
    </row>
    <row r="17" spans="2:11" x14ac:dyDescent="0.3">
      <c r="B17" t="s">
        <v>551</v>
      </c>
      <c r="C17" t="s">
        <v>398</v>
      </c>
      <c r="D17" t="s">
        <v>149</v>
      </c>
      <c r="E17" t="s">
        <v>150</v>
      </c>
      <c r="F17" t="s">
        <v>552</v>
      </c>
      <c r="G17" t="s">
        <v>553</v>
      </c>
      <c r="H17" t="s">
        <v>170</v>
      </c>
      <c r="I17" t="s">
        <v>554</v>
      </c>
      <c r="K17" s="195" t="s">
        <v>555</v>
      </c>
    </row>
    <row r="18" spans="2:11" x14ac:dyDescent="0.3">
      <c r="B18" t="s">
        <v>254</v>
      </c>
      <c r="C18" t="s">
        <v>253</v>
      </c>
      <c r="D18" t="s">
        <v>152</v>
      </c>
      <c r="E18" t="s">
        <v>152</v>
      </c>
      <c r="F18" t="s">
        <v>556</v>
      </c>
      <c r="G18" t="s">
        <v>254</v>
      </c>
      <c r="H18" t="s">
        <v>170</v>
      </c>
      <c r="I18" t="s">
        <v>170</v>
      </c>
      <c r="K18" s="195" t="s">
        <v>557</v>
      </c>
    </row>
    <row r="19" spans="2:11" x14ac:dyDescent="0.3">
      <c r="B19" t="s">
        <v>354</v>
      </c>
      <c r="C19" t="s">
        <v>353</v>
      </c>
      <c r="D19" t="s">
        <v>147</v>
      </c>
      <c r="E19" t="s">
        <v>148</v>
      </c>
      <c r="F19" t="s">
        <v>558</v>
      </c>
      <c r="G19" t="s">
        <v>559</v>
      </c>
      <c r="H19" t="s">
        <v>170</v>
      </c>
      <c r="I19" t="s">
        <v>560</v>
      </c>
      <c r="K19" s="195" t="s">
        <v>561</v>
      </c>
    </row>
    <row r="20" spans="2:11" x14ac:dyDescent="0.3">
      <c r="B20" t="s">
        <v>482</v>
      </c>
      <c r="C20" t="s">
        <v>481</v>
      </c>
      <c r="D20" t="s">
        <v>147</v>
      </c>
      <c r="E20" t="s">
        <v>148</v>
      </c>
      <c r="F20" t="s">
        <v>562</v>
      </c>
      <c r="G20" t="s">
        <v>563</v>
      </c>
      <c r="H20" t="s">
        <v>170</v>
      </c>
      <c r="I20" t="s">
        <v>170</v>
      </c>
      <c r="K20" s="195" t="s">
        <v>564</v>
      </c>
    </row>
    <row r="21" spans="2:11" x14ac:dyDescent="0.3">
      <c r="B21" t="s">
        <v>350</v>
      </c>
      <c r="C21" t="s">
        <v>349</v>
      </c>
      <c r="D21" t="s">
        <v>147</v>
      </c>
      <c r="E21" t="s">
        <v>148</v>
      </c>
      <c r="F21" t="s">
        <v>558</v>
      </c>
      <c r="G21" t="s">
        <v>565</v>
      </c>
      <c r="H21" t="s">
        <v>170</v>
      </c>
      <c r="I21" t="s">
        <v>566</v>
      </c>
      <c r="K21" s="195" t="s">
        <v>561</v>
      </c>
    </row>
    <row r="22" spans="2:11" x14ac:dyDescent="0.3">
      <c r="B22" t="s">
        <v>346</v>
      </c>
      <c r="C22" t="s">
        <v>345</v>
      </c>
      <c r="D22" t="s">
        <v>147</v>
      </c>
      <c r="E22" t="s">
        <v>148</v>
      </c>
      <c r="F22" t="s">
        <v>558</v>
      </c>
      <c r="G22" t="s">
        <v>567</v>
      </c>
      <c r="H22" t="s">
        <v>170</v>
      </c>
      <c r="I22" t="s">
        <v>568</v>
      </c>
      <c r="K22" s="195" t="s">
        <v>561</v>
      </c>
    </row>
    <row r="23" spans="2:11" x14ac:dyDescent="0.3">
      <c r="B23" t="s">
        <v>264</v>
      </c>
      <c r="C23" t="s">
        <v>263</v>
      </c>
      <c r="D23" t="s">
        <v>147</v>
      </c>
      <c r="E23" t="s">
        <v>148</v>
      </c>
      <c r="F23" t="s">
        <v>569</v>
      </c>
      <c r="G23" t="s">
        <v>570</v>
      </c>
      <c r="H23" t="s">
        <v>571</v>
      </c>
      <c r="I23" t="s">
        <v>572</v>
      </c>
      <c r="K23" s="195" t="s">
        <v>573</v>
      </c>
    </row>
    <row r="24" spans="2:11" x14ac:dyDescent="0.3">
      <c r="B24" t="s">
        <v>260</v>
      </c>
      <c r="C24" t="s">
        <v>259</v>
      </c>
      <c r="D24" t="s">
        <v>147</v>
      </c>
      <c r="E24" t="s">
        <v>148</v>
      </c>
      <c r="F24" t="s">
        <v>172</v>
      </c>
      <c r="G24" t="s">
        <v>574</v>
      </c>
      <c r="H24" t="s">
        <v>575</v>
      </c>
      <c r="K24" s="195" t="s">
        <v>576</v>
      </c>
    </row>
    <row r="25" spans="2:11" x14ac:dyDescent="0.3">
      <c r="B25" t="s">
        <v>360</v>
      </c>
      <c r="C25" t="s">
        <v>359</v>
      </c>
      <c r="D25" t="s">
        <v>120</v>
      </c>
      <c r="E25" t="s">
        <v>121</v>
      </c>
      <c r="F25" t="s">
        <v>577</v>
      </c>
      <c r="G25" t="s">
        <v>578</v>
      </c>
      <c r="H25" t="s">
        <v>579</v>
      </c>
      <c r="I25" t="s">
        <v>580</v>
      </c>
      <c r="K25" s="195" t="s">
        <v>581</v>
      </c>
    </row>
    <row r="26" spans="2:11" x14ac:dyDescent="0.3">
      <c r="B26" t="s">
        <v>279</v>
      </c>
      <c r="C26" t="s">
        <v>278</v>
      </c>
      <c r="D26" t="s">
        <v>120</v>
      </c>
      <c r="E26" t="s">
        <v>121</v>
      </c>
      <c r="F26" t="s">
        <v>180</v>
      </c>
      <c r="G26" t="s">
        <v>582</v>
      </c>
      <c r="H26" t="s">
        <v>583</v>
      </c>
      <c r="I26" t="s">
        <v>583</v>
      </c>
      <c r="K26" s="195" t="s">
        <v>584</v>
      </c>
    </row>
    <row r="27" spans="2:11" x14ac:dyDescent="0.3">
      <c r="B27" t="s">
        <v>358</v>
      </c>
      <c r="C27" t="s">
        <v>357</v>
      </c>
      <c r="D27" t="s">
        <v>120</v>
      </c>
      <c r="E27" t="s">
        <v>121</v>
      </c>
      <c r="F27" t="s">
        <v>585</v>
      </c>
      <c r="G27" t="s">
        <v>586</v>
      </c>
      <c r="H27" t="s">
        <v>587</v>
      </c>
      <c r="I27" t="s">
        <v>588</v>
      </c>
      <c r="K27" s="195" t="s">
        <v>589</v>
      </c>
    </row>
    <row r="28" spans="2:11" x14ac:dyDescent="0.3">
      <c r="B28" t="s">
        <v>362</v>
      </c>
      <c r="C28" t="s">
        <v>361</v>
      </c>
      <c r="D28" t="s">
        <v>120</v>
      </c>
      <c r="E28" t="s">
        <v>121</v>
      </c>
      <c r="F28" t="s">
        <v>590</v>
      </c>
      <c r="G28" t="s">
        <v>591</v>
      </c>
      <c r="H28" t="s">
        <v>592</v>
      </c>
      <c r="I28" t="s">
        <v>593</v>
      </c>
      <c r="K28" s="195" t="s">
        <v>594</v>
      </c>
    </row>
    <row r="29" spans="2:11" x14ac:dyDescent="0.3">
      <c r="B29" t="s">
        <v>273</v>
      </c>
      <c r="C29" t="s">
        <v>272</v>
      </c>
      <c r="D29" t="s">
        <v>120</v>
      </c>
      <c r="E29" t="s">
        <v>121</v>
      </c>
      <c r="F29" t="s">
        <v>595</v>
      </c>
      <c r="G29" t="s">
        <v>596</v>
      </c>
      <c r="H29" t="s">
        <v>597</v>
      </c>
      <c r="I29" t="s">
        <v>182</v>
      </c>
      <c r="K29" s="195" t="s">
        <v>598</v>
      </c>
    </row>
    <row r="30" spans="2:11" x14ac:dyDescent="0.3">
      <c r="B30" t="s">
        <v>475</v>
      </c>
      <c r="C30" t="s">
        <v>474</v>
      </c>
      <c r="D30" t="s">
        <v>120</v>
      </c>
      <c r="E30" t="s">
        <v>121</v>
      </c>
      <c r="F30" t="s">
        <v>599</v>
      </c>
      <c r="G30" t="s">
        <v>600</v>
      </c>
      <c r="H30" t="s">
        <v>601</v>
      </c>
      <c r="I30" t="s">
        <v>601</v>
      </c>
      <c r="K30" s="195" t="s">
        <v>602</v>
      </c>
    </row>
    <row r="31" spans="2:11" x14ac:dyDescent="0.3">
      <c r="B31" t="s">
        <v>275</v>
      </c>
      <c r="C31" t="s">
        <v>274</v>
      </c>
      <c r="D31" t="s">
        <v>120</v>
      </c>
      <c r="E31" t="s">
        <v>121</v>
      </c>
      <c r="F31" t="s">
        <v>603</v>
      </c>
      <c r="G31" t="s">
        <v>604</v>
      </c>
      <c r="H31" t="s">
        <v>170</v>
      </c>
      <c r="I31" t="s">
        <v>170</v>
      </c>
      <c r="K31" s="195" t="s">
        <v>605</v>
      </c>
    </row>
    <row r="32" spans="2:11" x14ac:dyDescent="0.3">
      <c r="B32" t="s">
        <v>269</v>
      </c>
      <c r="C32" t="s">
        <v>268</v>
      </c>
      <c r="D32" t="s">
        <v>120</v>
      </c>
      <c r="E32" t="s">
        <v>121</v>
      </c>
      <c r="F32" t="s">
        <v>606</v>
      </c>
      <c r="G32" t="s">
        <v>607</v>
      </c>
      <c r="H32" t="s">
        <v>608</v>
      </c>
      <c r="I32" t="s">
        <v>608</v>
      </c>
      <c r="K32" s="195" t="s">
        <v>609</v>
      </c>
    </row>
    <row r="33" spans="2:11" x14ac:dyDescent="0.3">
      <c r="B33" t="s">
        <v>277</v>
      </c>
      <c r="C33" t="s">
        <v>276</v>
      </c>
      <c r="D33" t="s">
        <v>120</v>
      </c>
      <c r="E33" t="s">
        <v>121</v>
      </c>
      <c r="F33" t="s">
        <v>610</v>
      </c>
      <c r="G33" t="s">
        <v>611</v>
      </c>
      <c r="H33" t="s">
        <v>612</v>
      </c>
      <c r="I33" t="s">
        <v>613</v>
      </c>
      <c r="K33" s="195" t="s">
        <v>614</v>
      </c>
    </row>
    <row r="34" spans="2:11" x14ac:dyDescent="0.3">
      <c r="B34" t="s">
        <v>615</v>
      </c>
      <c r="C34" t="s">
        <v>267</v>
      </c>
      <c r="D34" t="s">
        <v>120</v>
      </c>
      <c r="E34" t="s">
        <v>121</v>
      </c>
      <c r="F34" t="s">
        <v>616</v>
      </c>
      <c r="G34" t="s">
        <v>617</v>
      </c>
      <c r="H34" t="s">
        <v>618</v>
      </c>
      <c r="I34" t="s">
        <v>618</v>
      </c>
      <c r="K34" s="195" t="s">
        <v>619</v>
      </c>
    </row>
    <row r="35" spans="2:11" x14ac:dyDescent="0.3">
      <c r="B35" t="s">
        <v>271</v>
      </c>
      <c r="C35" t="s">
        <v>270</v>
      </c>
      <c r="D35" t="s">
        <v>120</v>
      </c>
      <c r="E35" t="s">
        <v>121</v>
      </c>
      <c r="F35" t="s">
        <v>616</v>
      </c>
      <c r="G35" t="s">
        <v>620</v>
      </c>
      <c r="H35" t="s">
        <v>621</v>
      </c>
      <c r="I35" t="s">
        <v>622</v>
      </c>
      <c r="K35" s="195" t="s">
        <v>619</v>
      </c>
    </row>
    <row r="36" spans="2:11" x14ac:dyDescent="0.3">
      <c r="B36" t="s">
        <v>479</v>
      </c>
      <c r="C36" t="s">
        <v>478</v>
      </c>
      <c r="D36" t="s">
        <v>120</v>
      </c>
      <c r="E36" t="s">
        <v>121</v>
      </c>
      <c r="F36" t="s">
        <v>623</v>
      </c>
      <c r="G36" t="s">
        <v>624</v>
      </c>
      <c r="H36" t="s">
        <v>170</v>
      </c>
      <c r="I36" t="s">
        <v>625</v>
      </c>
      <c r="K36" s="195" t="s">
        <v>626</v>
      </c>
    </row>
    <row r="37" spans="2:11" x14ac:dyDescent="0.3">
      <c r="B37" t="s">
        <v>281</v>
      </c>
      <c r="C37" t="s">
        <v>280</v>
      </c>
      <c r="D37" t="s">
        <v>120</v>
      </c>
      <c r="E37" t="s">
        <v>121</v>
      </c>
      <c r="F37" t="s">
        <v>627</v>
      </c>
      <c r="G37" t="s">
        <v>628</v>
      </c>
      <c r="H37" t="s">
        <v>629</v>
      </c>
      <c r="I37" t="s">
        <v>629</v>
      </c>
      <c r="K37" s="195" t="s">
        <v>630</v>
      </c>
    </row>
    <row r="38" spans="2:11" x14ac:dyDescent="0.3">
      <c r="B38" t="s">
        <v>486</v>
      </c>
      <c r="C38" t="s">
        <v>485</v>
      </c>
      <c r="D38" t="s">
        <v>122</v>
      </c>
      <c r="E38" t="s">
        <v>123</v>
      </c>
      <c r="F38" t="s">
        <v>186</v>
      </c>
      <c r="G38" t="s">
        <v>631</v>
      </c>
      <c r="H38" t="s">
        <v>632</v>
      </c>
      <c r="I38" t="s">
        <v>633</v>
      </c>
      <c r="K38" s="195" t="s">
        <v>634</v>
      </c>
    </row>
    <row r="39" spans="2:11" x14ac:dyDescent="0.3">
      <c r="B39" t="s">
        <v>368</v>
      </c>
      <c r="C39" t="s">
        <v>367</v>
      </c>
      <c r="D39" t="s">
        <v>122</v>
      </c>
      <c r="E39" t="s">
        <v>123</v>
      </c>
      <c r="F39" t="s">
        <v>181</v>
      </c>
      <c r="G39" t="s">
        <v>635</v>
      </c>
      <c r="H39" t="s">
        <v>170</v>
      </c>
      <c r="I39" t="s">
        <v>170</v>
      </c>
      <c r="K39" s="195" t="s">
        <v>636</v>
      </c>
    </row>
    <row r="40" spans="2:11" x14ac:dyDescent="0.3">
      <c r="B40" t="s">
        <v>364</v>
      </c>
      <c r="C40" t="s">
        <v>363</v>
      </c>
      <c r="D40" t="s">
        <v>122</v>
      </c>
      <c r="E40" t="s">
        <v>123</v>
      </c>
      <c r="F40" t="s">
        <v>637</v>
      </c>
      <c r="G40" t="s">
        <v>638</v>
      </c>
      <c r="H40" t="s">
        <v>170</v>
      </c>
      <c r="I40" t="s">
        <v>639</v>
      </c>
      <c r="K40" s="195" t="s">
        <v>640</v>
      </c>
    </row>
    <row r="41" spans="2:11" x14ac:dyDescent="0.3">
      <c r="B41" t="s">
        <v>376</v>
      </c>
      <c r="C41" t="s">
        <v>375</v>
      </c>
      <c r="D41" t="s">
        <v>122</v>
      </c>
      <c r="E41" t="s">
        <v>123</v>
      </c>
      <c r="F41" t="s">
        <v>641</v>
      </c>
      <c r="G41" t="s">
        <v>642</v>
      </c>
      <c r="H41" t="s">
        <v>170</v>
      </c>
      <c r="I41" t="s">
        <v>643</v>
      </c>
      <c r="K41" s="195" t="s">
        <v>644</v>
      </c>
    </row>
    <row r="42" spans="2:11" x14ac:dyDescent="0.3">
      <c r="B42" t="s">
        <v>380</v>
      </c>
      <c r="C42" t="s">
        <v>379</v>
      </c>
      <c r="D42" t="s">
        <v>122</v>
      </c>
      <c r="E42" t="s">
        <v>123</v>
      </c>
      <c r="F42" t="s">
        <v>645</v>
      </c>
      <c r="G42" t="s">
        <v>646</v>
      </c>
      <c r="H42" t="s">
        <v>647</v>
      </c>
      <c r="I42" t="s">
        <v>648</v>
      </c>
      <c r="K42" s="195" t="s">
        <v>649</v>
      </c>
    </row>
    <row r="43" spans="2:11" x14ac:dyDescent="0.3">
      <c r="B43" t="s">
        <v>384</v>
      </c>
      <c r="C43" t="s">
        <v>383</v>
      </c>
      <c r="D43" t="s">
        <v>122</v>
      </c>
      <c r="E43" t="s">
        <v>123</v>
      </c>
      <c r="F43" t="s">
        <v>185</v>
      </c>
      <c r="G43" t="s">
        <v>650</v>
      </c>
      <c r="H43" t="s">
        <v>651</v>
      </c>
      <c r="I43" t="s">
        <v>652</v>
      </c>
      <c r="K43" s="195" t="s">
        <v>653</v>
      </c>
    </row>
    <row r="44" spans="2:11" x14ac:dyDescent="0.3">
      <c r="B44" t="s">
        <v>372</v>
      </c>
      <c r="C44" t="s">
        <v>371</v>
      </c>
      <c r="D44" t="s">
        <v>122</v>
      </c>
      <c r="E44" t="s">
        <v>123</v>
      </c>
      <c r="F44" t="s">
        <v>173</v>
      </c>
      <c r="G44" t="s">
        <v>654</v>
      </c>
      <c r="H44" t="s">
        <v>655</v>
      </c>
      <c r="I44" t="s">
        <v>655</v>
      </c>
      <c r="K44" s="195" t="s">
        <v>656</v>
      </c>
    </row>
    <row r="45" spans="2:11" x14ac:dyDescent="0.3">
      <c r="B45" t="s">
        <v>388</v>
      </c>
      <c r="C45" t="s">
        <v>387</v>
      </c>
      <c r="D45" t="s">
        <v>122</v>
      </c>
      <c r="E45" t="s">
        <v>123</v>
      </c>
      <c r="F45" t="s">
        <v>645</v>
      </c>
      <c r="G45" t="s">
        <v>657</v>
      </c>
      <c r="H45" t="s">
        <v>658</v>
      </c>
      <c r="I45" t="s">
        <v>659</v>
      </c>
      <c r="K45" s="195" t="s">
        <v>649</v>
      </c>
    </row>
    <row r="46" spans="2:11" x14ac:dyDescent="0.3">
      <c r="B46" t="s">
        <v>392</v>
      </c>
      <c r="C46" t="s">
        <v>391</v>
      </c>
      <c r="D46" t="s">
        <v>122</v>
      </c>
      <c r="E46" t="s">
        <v>123</v>
      </c>
      <c r="F46" t="s">
        <v>645</v>
      </c>
      <c r="G46" t="s">
        <v>660</v>
      </c>
      <c r="H46" t="s">
        <v>661</v>
      </c>
      <c r="I46" t="s">
        <v>662</v>
      </c>
      <c r="K46" s="195" t="s">
        <v>649</v>
      </c>
    </row>
    <row r="47" spans="2:11" x14ac:dyDescent="0.3">
      <c r="B47" t="s">
        <v>283</v>
      </c>
      <c r="C47" t="s">
        <v>282</v>
      </c>
      <c r="D47" t="s">
        <v>122</v>
      </c>
      <c r="E47" t="s">
        <v>123</v>
      </c>
      <c r="F47" t="s">
        <v>174</v>
      </c>
      <c r="G47" t="s">
        <v>663</v>
      </c>
      <c r="H47" t="s">
        <v>170</v>
      </c>
      <c r="I47" t="s">
        <v>664</v>
      </c>
      <c r="K47" s="195" t="s">
        <v>665</v>
      </c>
    </row>
    <row r="48" spans="2:11" x14ac:dyDescent="0.3">
      <c r="B48" t="s">
        <v>305</v>
      </c>
      <c r="C48" t="s">
        <v>304</v>
      </c>
      <c r="D48" t="s">
        <v>122</v>
      </c>
      <c r="E48" t="s">
        <v>123</v>
      </c>
      <c r="F48" t="s">
        <v>183</v>
      </c>
      <c r="G48" t="s">
        <v>666</v>
      </c>
      <c r="H48" t="s">
        <v>667</v>
      </c>
      <c r="I48" t="s">
        <v>668</v>
      </c>
      <c r="K48" s="195" t="s">
        <v>669</v>
      </c>
    </row>
    <row r="49" spans="2:11" x14ac:dyDescent="0.3">
      <c r="B49" t="s">
        <v>323</v>
      </c>
      <c r="C49" t="s">
        <v>322</v>
      </c>
      <c r="D49" t="s">
        <v>122</v>
      </c>
      <c r="E49" t="s">
        <v>123</v>
      </c>
      <c r="F49" t="s">
        <v>184</v>
      </c>
      <c r="G49" t="s">
        <v>670</v>
      </c>
      <c r="H49" t="s">
        <v>671</v>
      </c>
      <c r="I49" t="s">
        <v>672</v>
      </c>
      <c r="K49" s="195" t="s">
        <v>673</v>
      </c>
    </row>
    <row r="50" spans="2:11" x14ac:dyDescent="0.3">
      <c r="B50" t="s">
        <v>293</v>
      </c>
      <c r="C50" t="s">
        <v>292</v>
      </c>
      <c r="D50" t="s">
        <v>122</v>
      </c>
      <c r="E50" t="s">
        <v>123</v>
      </c>
      <c r="F50" t="s">
        <v>674</v>
      </c>
      <c r="G50" t="s">
        <v>675</v>
      </c>
      <c r="H50" t="s">
        <v>676</v>
      </c>
      <c r="I50" t="s">
        <v>677</v>
      </c>
      <c r="K50" s="195" t="s">
        <v>678</v>
      </c>
    </row>
    <row r="51" spans="2:11" x14ac:dyDescent="0.3">
      <c r="B51" t="s">
        <v>286</v>
      </c>
      <c r="C51" t="s">
        <v>285</v>
      </c>
      <c r="D51" t="s">
        <v>122</v>
      </c>
      <c r="E51" t="s">
        <v>123</v>
      </c>
      <c r="F51" t="s">
        <v>679</v>
      </c>
      <c r="G51" t="s">
        <v>680</v>
      </c>
      <c r="H51" t="s">
        <v>681</v>
      </c>
      <c r="I51" t="s">
        <v>681</v>
      </c>
      <c r="K51" s="195" t="s">
        <v>682</v>
      </c>
    </row>
    <row r="52" spans="2:11" x14ac:dyDescent="0.3">
      <c r="B52" t="s">
        <v>315</v>
      </c>
      <c r="C52" t="s">
        <v>314</v>
      </c>
      <c r="D52" t="s">
        <v>122</v>
      </c>
      <c r="E52" t="s">
        <v>123</v>
      </c>
      <c r="F52" t="s">
        <v>679</v>
      </c>
      <c r="G52" t="s">
        <v>683</v>
      </c>
      <c r="H52" t="s">
        <v>684</v>
      </c>
      <c r="I52" t="s">
        <v>684</v>
      </c>
      <c r="K52" s="195" t="s">
        <v>682</v>
      </c>
    </row>
    <row r="53" spans="2:11" x14ac:dyDescent="0.3">
      <c r="B53" t="s">
        <v>311</v>
      </c>
      <c r="C53" t="s">
        <v>310</v>
      </c>
      <c r="D53" t="s">
        <v>122</v>
      </c>
      <c r="E53" t="s">
        <v>123</v>
      </c>
      <c r="F53" t="s">
        <v>679</v>
      </c>
      <c r="G53" t="s">
        <v>685</v>
      </c>
      <c r="H53" t="s">
        <v>686</v>
      </c>
      <c r="I53" t="s">
        <v>686</v>
      </c>
      <c r="K53" s="195" t="s">
        <v>682</v>
      </c>
    </row>
    <row r="54" spans="2:11" x14ac:dyDescent="0.3">
      <c r="B54" t="s">
        <v>330</v>
      </c>
      <c r="C54" t="s">
        <v>329</v>
      </c>
      <c r="D54" t="s">
        <v>122</v>
      </c>
      <c r="E54" t="s">
        <v>123</v>
      </c>
      <c r="F54" t="s">
        <v>687</v>
      </c>
      <c r="G54" t="s">
        <v>688</v>
      </c>
      <c r="H54" t="s">
        <v>689</v>
      </c>
      <c r="I54" t="s">
        <v>690</v>
      </c>
      <c r="K54" s="195" t="s">
        <v>691</v>
      </c>
    </row>
    <row r="55" spans="2:11" x14ac:dyDescent="0.3">
      <c r="B55" t="s">
        <v>692</v>
      </c>
      <c r="C55" t="s">
        <v>289</v>
      </c>
      <c r="D55" t="s">
        <v>122</v>
      </c>
      <c r="E55" t="s">
        <v>123</v>
      </c>
      <c r="F55" t="s">
        <v>171</v>
      </c>
      <c r="G55" t="s">
        <v>693</v>
      </c>
      <c r="H55" t="s">
        <v>694</v>
      </c>
      <c r="I55" t="s">
        <v>695</v>
      </c>
      <c r="K55" s="195" t="s">
        <v>696</v>
      </c>
    </row>
    <row r="56" spans="2:11" x14ac:dyDescent="0.3">
      <c r="B56" t="s">
        <v>296</v>
      </c>
      <c r="C56" t="s">
        <v>296</v>
      </c>
      <c r="D56" t="s">
        <v>122</v>
      </c>
      <c r="E56" t="s">
        <v>123</v>
      </c>
      <c r="F56" t="s">
        <v>151</v>
      </c>
      <c r="G56" t="s">
        <v>697</v>
      </c>
      <c r="H56" t="s">
        <v>698</v>
      </c>
      <c r="I56" t="s">
        <v>699</v>
      </c>
      <c r="K56" s="195" t="s">
        <v>700</v>
      </c>
    </row>
    <row r="57" spans="2:11" x14ac:dyDescent="0.3">
      <c r="B57" t="s">
        <v>701</v>
      </c>
      <c r="C57" t="s">
        <v>307</v>
      </c>
      <c r="D57" t="s">
        <v>122</v>
      </c>
      <c r="E57" t="s">
        <v>123</v>
      </c>
      <c r="F57" t="s">
        <v>172</v>
      </c>
      <c r="G57" t="s">
        <v>702</v>
      </c>
      <c r="H57" t="s">
        <v>703</v>
      </c>
      <c r="I57" t="s">
        <v>704</v>
      </c>
      <c r="K57" s="195" t="s">
        <v>705</v>
      </c>
    </row>
    <row r="58" spans="2:11" x14ac:dyDescent="0.3">
      <c r="B58" t="s">
        <v>326</v>
      </c>
      <c r="C58" t="s">
        <v>325</v>
      </c>
      <c r="D58" t="s">
        <v>122</v>
      </c>
      <c r="E58" t="s">
        <v>123</v>
      </c>
      <c r="F58" t="s">
        <v>706</v>
      </c>
      <c r="G58" t="s">
        <v>707</v>
      </c>
      <c r="H58" t="s">
        <v>708</v>
      </c>
      <c r="I58" t="s">
        <v>709</v>
      </c>
      <c r="K58" s="195" t="s">
        <v>710</v>
      </c>
    </row>
    <row r="59" spans="2:11" x14ac:dyDescent="0.3">
      <c r="B59" t="s">
        <v>339</v>
      </c>
      <c r="C59" t="s">
        <v>338</v>
      </c>
      <c r="D59" t="s">
        <v>122</v>
      </c>
      <c r="E59" t="s">
        <v>123</v>
      </c>
      <c r="F59" t="s">
        <v>711</v>
      </c>
      <c r="G59" t="s">
        <v>712</v>
      </c>
      <c r="H59" t="s">
        <v>170</v>
      </c>
      <c r="I59" t="s">
        <v>170</v>
      </c>
      <c r="K59" s="195" t="s">
        <v>713</v>
      </c>
    </row>
    <row r="60" spans="2:11" x14ac:dyDescent="0.3">
      <c r="B60" t="s">
        <v>302</v>
      </c>
      <c r="C60" t="s">
        <v>301</v>
      </c>
      <c r="D60" t="s">
        <v>122</v>
      </c>
      <c r="E60" t="s">
        <v>123</v>
      </c>
      <c r="F60" t="s">
        <v>714</v>
      </c>
      <c r="G60" t="s">
        <v>715</v>
      </c>
      <c r="H60" t="s">
        <v>170</v>
      </c>
      <c r="I60" t="s">
        <v>170</v>
      </c>
      <c r="K60" s="195" t="s">
        <v>716</v>
      </c>
    </row>
    <row r="61" spans="2:11" x14ac:dyDescent="0.3">
      <c r="B61" t="s">
        <v>319</v>
      </c>
      <c r="C61" t="s">
        <v>318</v>
      </c>
      <c r="D61" t="s">
        <v>122</v>
      </c>
      <c r="E61" t="s">
        <v>123</v>
      </c>
      <c r="F61" t="s">
        <v>717</v>
      </c>
      <c r="G61" t="s">
        <v>718</v>
      </c>
      <c r="H61" t="s">
        <v>719</v>
      </c>
      <c r="I61" t="s">
        <v>720</v>
      </c>
      <c r="K61" s="195" t="s">
        <v>721</v>
      </c>
    </row>
    <row r="62" spans="2:11" x14ac:dyDescent="0.3">
      <c r="B62" t="s">
        <v>336</v>
      </c>
      <c r="C62" t="s">
        <v>335</v>
      </c>
      <c r="D62" t="s">
        <v>122</v>
      </c>
      <c r="E62" t="s">
        <v>123</v>
      </c>
      <c r="F62" t="s">
        <v>722</v>
      </c>
      <c r="G62" t="s">
        <v>723</v>
      </c>
      <c r="H62" t="s">
        <v>724</v>
      </c>
      <c r="I62" t="s">
        <v>725</v>
      </c>
      <c r="K62" s="195" t="s">
        <v>726</v>
      </c>
    </row>
    <row r="63" spans="2:11" x14ac:dyDescent="0.3">
      <c r="B63" t="s">
        <v>343</v>
      </c>
      <c r="C63" t="s">
        <v>342</v>
      </c>
      <c r="D63" t="s">
        <v>122</v>
      </c>
      <c r="E63" t="s">
        <v>123</v>
      </c>
      <c r="F63" t="s">
        <v>727</v>
      </c>
      <c r="G63" t="s">
        <v>728</v>
      </c>
      <c r="H63" t="s">
        <v>729</v>
      </c>
      <c r="I63" t="s">
        <v>730</v>
      </c>
      <c r="K63" s="195" t="s">
        <v>731</v>
      </c>
    </row>
  </sheetData>
  <sheetProtection algorithmName="SHA-512" hashValue="DRQ7vP+T0IF7JIT1dOtciVJZfDdVEZJQu2GTp0Y5vEd0fJMIcvDohjtb9oIgJ/Xhtp8aHuVWDByBn9fjqsPRlw==" saltValue="MPPd/188CGEYVB8eYmCAew==" spinCount="100000" sheet="1" objects="1" scenarios="1" formatCells="0" formatColumns="0" formatRows="0" autoFilter="0"/>
  <protectedRanges>
    <protectedRange sqref="K2:K63" name="RNCP"/>
    <protectedRange sqref="I2:J63" name="Parcours_UFA"/>
  </protectedRanges>
  <phoneticPr fontId="23" type="noConversion"/>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DF9E9-A15F-44CD-93D7-B574D531F4ED}">
  <dimension ref="A1:F97"/>
  <sheetViews>
    <sheetView workbookViewId="0">
      <selection activeCell="B1" sqref="B1"/>
    </sheetView>
  </sheetViews>
  <sheetFormatPr baseColWidth="10" defaultRowHeight="14.4" x14ac:dyDescent="0.3"/>
  <cols>
    <col min="1" max="1" width="19" bestFit="1" customWidth="1"/>
    <col min="2" max="2" width="41" bestFit="1" customWidth="1"/>
    <col min="3" max="3" width="21.6640625" bestFit="1" customWidth="1"/>
    <col min="4" max="4" width="40" bestFit="1" customWidth="1"/>
    <col min="5" max="5" width="16.44140625" bestFit="1" customWidth="1"/>
    <col min="6" max="6" width="19.44140625" bestFit="1" customWidth="1"/>
  </cols>
  <sheetData>
    <row r="1" spans="1:6" x14ac:dyDescent="0.3">
      <c r="A1" s="7" t="s">
        <v>124</v>
      </c>
      <c r="B1" s="7" t="s">
        <v>187</v>
      </c>
      <c r="C1" s="7" t="s">
        <v>164</v>
      </c>
      <c r="D1" s="7" t="s">
        <v>188</v>
      </c>
      <c r="E1" s="7" t="s">
        <v>189</v>
      </c>
      <c r="F1" s="7" t="s">
        <v>190</v>
      </c>
    </row>
    <row r="2" spans="1:6" x14ac:dyDescent="0.3">
      <c r="B2" t="s">
        <v>92</v>
      </c>
      <c r="C2" t="s">
        <v>253</v>
      </c>
      <c r="D2" t="s">
        <v>254</v>
      </c>
      <c r="E2" t="s">
        <v>255</v>
      </c>
      <c r="F2" t="s">
        <v>256</v>
      </c>
    </row>
    <row r="3" spans="1:6" x14ac:dyDescent="0.3">
      <c r="B3" t="s">
        <v>92</v>
      </c>
      <c r="C3" t="s">
        <v>253</v>
      </c>
      <c r="D3" t="s">
        <v>254</v>
      </c>
      <c r="E3" t="s">
        <v>257</v>
      </c>
      <c r="F3" t="s">
        <v>258</v>
      </c>
    </row>
    <row r="4" spans="1:6" x14ac:dyDescent="0.3">
      <c r="B4" t="s">
        <v>92</v>
      </c>
      <c r="C4" t="s">
        <v>259</v>
      </c>
      <c r="D4" t="s">
        <v>260</v>
      </c>
      <c r="E4" t="s">
        <v>261</v>
      </c>
      <c r="F4" t="s">
        <v>261</v>
      </c>
    </row>
    <row r="5" spans="1:6" x14ac:dyDescent="0.3">
      <c r="B5" t="s">
        <v>92</v>
      </c>
      <c r="C5" t="s">
        <v>259</v>
      </c>
      <c r="D5" t="s">
        <v>260</v>
      </c>
      <c r="E5" t="s">
        <v>262</v>
      </c>
      <c r="F5" t="s">
        <v>262</v>
      </c>
    </row>
    <row r="6" spans="1:6" x14ac:dyDescent="0.3">
      <c r="B6" t="s">
        <v>92</v>
      </c>
      <c r="C6" t="s">
        <v>263</v>
      </c>
      <c r="D6" t="s">
        <v>264</v>
      </c>
      <c r="E6" t="s">
        <v>265</v>
      </c>
      <c r="F6" t="s">
        <v>265</v>
      </c>
    </row>
    <row r="7" spans="1:6" x14ac:dyDescent="0.3">
      <c r="B7" t="s">
        <v>92</v>
      </c>
      <c r="C7" t="s">
        <v>263</v>
      </c>
      <c r="D7" t="s">
        <v>264</v>
      </c>
      <c r="E7" t="s">
        <v>266</v>
      </c>
      <c r="F7" t="s">
        <v>266</v>
      </c>
    </row>
    <row r="8" spans="1:6" x14ac:dyDescent="0.3">
      <c r="B8" t="s">
        <v>92</v>
      </c>
      <c r="C8" t="s">
        <v>267</v>
      </c>
      <c r="D8" t="s">
        <v>615</v>
      </c>
      <c r="E8" t="s">
        <v>267</v>
      </c>
      <c r="F8" t="s">
        <v>267</v>
      </c>
    </row>
    <row r="9" spans="1:6" x14ac:dyDescent="0.3">
      <c r="B9" t="s">
        <v>92</v>
      </c>
      <c r="C9" t="s">
        <v>268</v>
      </c>
      <c r="D9" t="s">
        <v>269</v>
      </c>
      <c r="E9" t="s">
        <v>268</v>
      </c>
      <c r="F9" t="s">
        <v>268</v>
      </c>
    </row>
    <row r="10" spans="1:6" x14ac:dyDescent="0.3">
      <c r="B10" t="s">
        <v>92</v>
      </c>
      <c r="C10" t="s">
        <v>270</v>
      </c>
      <c r="D10" t="s">
        <v>271</v>
      </c>
      <c r="E10" t="s">
        <v>270</v>
      </c>
      <c r="F10" t="s">
        <v>270</v>
      </c>
    </row>
    <row r="11" spans="1:6" x14ac:dyDescent="0.3">
      <c r="B11" t="s">
        <v>92</v>
      </c>
      <c r="C11" t="s">
        <v>272</v>
      </c>
      <c r="D11" t="s">
        <v>273</v>
      </c>
      <c r="E11" t="s">
        <v>272</v>
      </c>
      <c r="F11" t="s">
        <v>272</v>
      </c>
    </row>
    <row r="12" spans="1:6" x14ac:dyDescent="0.3">
      <c r="B12" t="s">
        <v>92</v>
      </c>
      <c r="C12" t="s">
        <v>274</v>
      </c>
      <c r="D12" t="s">
        <v>275</v>
      </c>
      <c r="E12" t="s">
        <v>274</v>
      </c>
      <c r="F12" t="s">
        <v>274</v>
      </c>
    </row>
    <row r="13" spans="1:6" x14ac:dyDescent="0.3">
      <c r="B13" t="s">
        <v>92</v>
      </c>
      <c r="C13" t="s">
        <v>276</v>
      </c>
      <c r="D13" t="s">
        <v>277</v>
      </c>
      <c r="E13" t="s">
        <v>276</v>
      </c>
      <c r="F13" t="s">
        <v>276</v>
      </c>
    </row>
    <row r="14" spans="1:6" x14ac:dyDescent="0.3">
      <c r="B14" t="s">
        <v>92</v>
      </c>
      <c r="C14" t="s">
        <v>278</v>
      </c>
      <c r="D14" t="s">
        <v>279</v>
      </c>
      <c r="E14" t="s">
        <v>278</v>
      </c>
      <c r="F14" t="s">
        <v>278</v>
      </c>
    </row>
    <row r="15" spans="1:6" x14ac:dyDescent="0.3">
      <c r="B15" t="s">
        <v>92</v>
      </c>
      <c r="C15" t="s">
        <v>280</v>
      </c>
      <c r="D15" t="s">
        <v>281</v>
      </c>
      <c r="E15" t="s">
        <v>280</v>
      </c>
      <c r="F15" t="s">
        <v>280</v>
      </c>
    </row>
    <row r="16" spans="1:6" x14ac:dyDescent="0.3">
      <c r="B16" t="s">
        <v>92</v>
      </c>
      <c r="C16" t="s">
        <v>282</v>
      </c>
      <c r="D16" t="s">
        <v>283</v>
      </c>
      <c r="E16" t="s">
        <v>284</v>
      </c>
      <c r="F16" t="s">
        <v>284</v>
      </c>
    </row>
    <row r="17" spans="2:6" x14ac:dyDescent="0.3">
      <c r="B17" t="s">
        <v>92</v>
      </c>
      <c r="C17" t="s">
        <v>285</v>
      </c>
      <c r="D17" t="s">
        <v>286</v>
      </c>
      <c r="E17" t="s">
        <v>287</v>
      </c>
      <c r="F17" t="s">
        <v>287</v>
      </c>
    </row>
    <row r="18" spans="2:6" x14ac:dyDescent="0.3">
      <c r="B18" t="s">
        <v>92</v>
      </c>
      <c r="C18" t="s">
        <v>285</v>
      </c>
      <c r="D18" t="s">
        <v>286</v>
      </c>
      <c r="E18" t="s">
        <v>288</v>
      </c>
      <c r="F18" t="s">
        <v>288</v>
      </c>
    </row>
    <row r="19" spans="2:6" x14ac:dyDescent="0.3">
      <c r="B19" t="s">
        <v>92</v>
      </c>
      <c r="C19" t="s">
        <v>289</v>
      </c>
      <c r="D19" t="s">
        <v>692</v>
      </c>
      <c r="E19" t="s">
        <v>290</v>
      </c>
      <c r="F19" t="s">
        <v>290</v>
      </c>
    </row>
    <row r="20" spans="2:6" x14ac:dyDescent="0.3">
      <c r="B20" t="s">
        <v>92</v>
      </c>
      <c r="C20" t="s">
        <v>289</v>
      </c>
      <c r="D20" t="s">
        <v>692</v>
      </c>
      <c r="E20" t="s">
        <v>291</v>
      </c>
      <c r="F20" t="s">
        <v>291</v>
      </c>
    </row>
    <row r="21" spans="2:6" x14ac:dyDescent="0.3">
      <c r="B21" t="s">
        <v>92</v>
      </c>
      <c r="C21" t="s">
        <v>292</v>
      </c>
      <c r="D21" t="s">
        <v>293</v>
      </c>
      <c r="E21" t="s">
        <v>294</v>
      </c>
      <c r="F21" t="s">
        <v>294</v>
      </c>
    </row>
    <row r="22" spans="2:6" x14ac:dyDescent="0.3">
      <c r="B22" t="s">
        <v>92</v>
      </c>
      <c r="C22" t="s">
        <v>292</v>
      </c>
      <c r="D22" t="s">
        <v>293</v>
      </c>
      <c r="E22" t="s">
        <v>295</v>
      </c>
      <c r="F22" t="s">
        <v>295</v>
      </c>
    </row>
    <row r="23" spans="2:6" x14ac:dyDescent="0.3">
      <c r="B23" t="s">
        <v>92</v>
      </c>
      <c r="C23" t="s">
        <v>296</v>
      </c>
      <c r="D23" t="s">
        <v>296</v>
      </c>
      <c r="E23" t="s">
        <v>297</v>
      </c>
      <c r="F23" t="s">
        <v>298</v>
      </c>
    </row>
    <row r="24" spans="2:6" x14ac:dyDescent="0.3">
      <c r="B24" t="s">
        <v>92</v>
      </c>
      <c r="C24" t="s">
        <v>296</v>
      </c>
      <c r="D24" t="s">
        <v>296</v>
      </c>
      <c r="E24" t="s">
        <v>299</v>
      </c>
      <c r="F24" t="s">
        <v>300</v>
      </c>
    </row>
    <row r="25" spans="2:6" x14ac:dyDescent="0.3">
      <c r="B25" t="s">
        <v>92</v>
      </c>
      <c r="C25" t="s">
        <v>301</v>
      </c>
      <c r="D25" t="s">
        <v>302</v>
      </c>
      <c r="E25" t="s">
        <v>303</v>
      </c>
      <c r="F25" t="s">
        <v>303</v>
      </c>
    </row>
    <row r="26" spans="2:6" x14ac:dyDescent="0.3">
      <c r="B26" t="s">
        <v>92</v>
      </c>
      <c r="C26" t="s">
        <v>304</v>
      </c>
      <c r="D26" t="s">
        <v>305</v>
      </c>
      <c r="E26" t="s">
        <v>306</v>
      </c>
      <c r="F26" t="s">
        <v>306</v>
      </c>
    </row>
    <row r="27" spans="2:6" x14ac:dyDescent="0.3">
      <c r="B27" t="s">
        <v>92</v>
      </c>
      <c r="C27" t="s">
        <v>307</v>
      </c>
      <c r="D27" t="s">
        <v>701</v>
      </c>
      <c r="E27" t="s">
        <v>308</v>
      </c>
      <c r="F27" t="s">
        <v>308</v>
      </c>
    </row>
    <row r="28" spans="2:6" x14ac:dyDescent="0.3">
      <c r="B28" t="s">
        <v>92</v>
      </c>
      <c r="C28" t="s">
        <v>307</v>
      </c>
      <c r="D28" t="s">
        <v>701</v>
      </c>
      <c r="E28" t="s">
        <v>309</v>
      </c>
      <c r="F28" t="s">
        <v>309</v>
      </c>
    </row>
    <row r="29" spans="2:6" x14ac:dyDescent="0.3">
      <c r="B29" t="s">
        <v>92</v>
      </c>
      <c r="C29" t="s">
        <v>310</v>
      </c>
      <c r="D29" t="s">
        <v>311</v>
      </c>
      <c r="E29" t="s">
        <v>312</v>
      </c>
      <c r="F29" t="s">
        <v>312</v>
      </c>
    </row>
    <row r="30" spans="2:6" x14ac:dyDescent="0.3">
      <c r="B30" t="s">
        <v>92</v>
      </c>
      <c r="C30" t="s">
        <v>310</v>
      </c>
      <c r="D30" t="s">
        <v>311</v>
      </c>
      <c r="E30" t="s">
        <v>313</v>
      </c>
      <c r="F30" t="s">
        <v>313</v>
      </c>
    </row>
    <row r="31" spans="2:6" x14ac:dyDescent="0.3">
      <c r="B31" t="s">
        <v>92</v>
      </c>
      <c r="C31" t="s">
        <v>314</v>
      </c>
      <c r="D31" t="s">
        <v>315</v>
      </c>
      <c r="E31" t="s">
        <v>316</v>
      </c>
      <c r="F31" t="s">
        <v>316</v>
      </c>
    </row>
    <row r="32" spans="2:6" x14ac:dyDescent="0.3">
      <c r="B32" t="s">
        <v>92</v>
      </c>
      <c r="C32" t="s">
        <v>314</v>
      </c>
      <c r="D32" t="s">
        <v>315</v>
      </c>
      <c r="E32" t="s">
        <v>317</v>
      </c>
      <c r="F32" t="s">
        <v>317</v>
      </c>
    </row>
    <row r="33" spans="2:6" x14ac:dyDescent="0.3">
      <c r="B33" t="s">
        <v>92</v>
      </c>
      <c r="C33" t="s">
        <v>318</v>
      </c>
      <c r="D33" t="s">
        <v>319</v>
      </c>
      <c r="E33" t="s">
        <v>320</v>
      </c>
      <c r="F33" t="s">
        <v>321</v>
      </c>
    </row>
    <row r="34" spans="2:6" x14ac:dyDescent="0.3">
      <c r="B34" t="s">
        <v>92</v>
      </c>
      <c r="C34" t="s">
        <v>322</v>
      </c>
      <c r="D34" t="s">
        <v>323</v>
      </c>
      <c r="E34" t="s">
        <v>324</v>
      </c>
      <c r="F34" t="s">
        <v>324</v>
      </c>
    </row>
    <row r="35" spans="2:6" x14ac:dyDescent="0.3">
      <c r="B35" t="s">
        <v>92</v>
      </c>
      <c r="C35" t="s">
        <v>325</v>
      </c>
      <c r="D35" t="s">
        <v>326</v>
      </c>
      <c r="E35" t="s">
        <v>327</v>
      </c>
      <c r="F35" t="s">
        <v>327</v>
      </c>
    </row>
    <row r="36" spans="2:6" x14ac:dyDescent="0.3">
      <c r="B36" t="s">
        <v>92</v>
      </c>
      <c r="C36" t="s">
        <v>325</v>
      </c>
      <c r="D36" t="s">
        <v>326</v>
      </c>
      <c r="E36" t="s">
        <v>328</v>
      </c>
      <c r="F36" t="s">
        <v>328</v>
      </c>
    </row>
    <row r="37" spans="2:6" x14ac:dyDescent="0.3">
      <c r="B37" t="s">
        <v>92</v>
      </c>
      <c r="C37" t="s">
        <v>329</v>
      </c>
      <c r="D37" t="s">
        <v>330</v>
      </c>
      <c r="E37" t="s">
        <v>331</v>
      </c>
      <c r="F37" t="s">
        <v>332</v>
      </c>
    </row>
    <row r="38" spans="2:6" x14ac:dyDescent="0.3">
      <c r="B38" t="s">
        <v>92</v>
      </c>
      <c r="C38" t="s">
        <v>329</v>
      </c>
      <c r="D38" t="s">
        <v>330</v>
      </c>
      <c r="E38" t="s">
        <v>333</v>
      </c>
      <c r="F38" t="s">
        <v>334</v>
      </c>
    </row>
    <row r="39" spans="2:6" x14ac:dyDescent="0.3">
      <c r="B39" t="s">
        <v>92</v>
      </c>
      <c r="C39" t="s">
        <v>335</v>
      </c>
      <c r="D39" t="s">
        <v>336</v>
      </c>
      <c r="E39" t="s">
        <v>337</v>
      </c>
      <c r="F39" t="s">
        <v>337</v>
      </c>
    </row>
    <row r="40" spans="2:6" x14ac:dyDescent="0.3">
      <c r="B40" t="s">
        <v>92</v>
      </c>
      <c r="C40" t="s">
        <v>338</v>
      </c>
      <c r="D40" t="s">
        <v>339</v>
      </c>
      <c r="E40" t="s">
        <v>340</v>
      </c>
      <c r="F40" t="s">
        <v>340</v>
      </c>
    </row>
    <row r="41" spans="2:6" x14ac:dyDescent="0.3">
      <c r="B41" t="s">
        <v>92</v>
      </c>
      <c r="C41" t="s">
        <v>338</v>
      </c>
      <c r="D41" t="s">
        <v>339</v>
      </c>
      <c r="E41" t="s">
        <v>341</v>
      </c>
      <c r="F41" t="s">
        <v>341</v>
      </c>
    </row>
    <row r="42" spans="2:6" x14ac:dyDescent="0.3">
      <c r="B42" t="s">
        <v>92</v>
      </c>
      <c r="C42" t="s">
        <v>342</v>
      </c>
      <c r="D42" t="s">
        <v>343</v>
      </c>
      <c r="E42" t="s">
        <v>344</v>
      </c>
      <c r="F42" t="s">
        <v>344</v>
      </c>
    </row>
    <row r="43" spans="2:6" x14ac:dyDescent="0.3">
      <c r="B43" t="s">
        <v>93</v>
      </c>
      <c r="C43" t="s">
        <v>345</v>
      </c>
      <c r="D43" t="s">
        <v>346</v>
      </c>
      <c r="E43" t="s">
        <v>347</v>
      </c>
      <c r="F43" t="s">
        <v>348</v>
      </c>
    </row>
    <row r="44" spans="2:6" x14ac:dyDescent="0.3">
      <c r="B44" t="s">
        <v>93</v>
      </c>
      <c r="C44" t="s">
        <v>349</v>
      </c>
      <c r="D44" t="s">
        <v>350</v>
      </c>
      <c r="E44" t="s">
        <v>351</v>
      </c>
      <c r="F44" t="s">
        <v>352</v>
      </c>
    </row>
    <row r="45" spans="2:6" x14ac:dyDescent="0.3">
      <c r="B45" t="s">
        <v>93</v>
      </c>
      <c r="C45" t="s">
        <v>353</v>
      </c>
      <c r="D45" t="s">
        <v>354</v>
      </c>
      <c r="E45" t="s">
        <v>355</v>
      </c>
      <c r="F45" t="s">
        <v>356</v>
      </c>
    </row>
    <row r="46" spans="2:6" x14ac:dyDescent="0.3">
      <c r="B46" t="s">
        <v>93</v>
      </c>
      <c r="C46" t="s">
        <v>357</v>
      </c>
      <c r="D46" t="s">
        <v>358</v>
      </c>
      <c r="E46" t="s">
        <v>357</v>
      </c>
      <c r="F46" t="s">
        <v>357</v>
      </c>
    </row>
    <row r="47" spans="2:6" x14ac:dyDescent="0.3">
      <c r="B47" t="s">
        <v>93</v>
      </c>
      <c r="C47" t="s">
        <v>359</v>
      </c>
      <c r="D47" t="s">
        <v>360</v>
      </c>
      <c r="E47" t="s">
        <v>359</v>
      </c>
      <c r="F47" t="s">
        <v>359</v>
      </c>
    </row>
    <row r="48" spans="2:6" x14ac:dyDescent="0.3">
      <c r="B48" t="s">
        <v>93</v>
      </c>
      <c r="C48" t="s">
        <v>361</v>
      </c>
      <c r="D48" t="s">
        <v>362</v>
      </c>
      <c r="E48" t="s">
        <v>361</v>
      </c>
      <c r="F48" t="s">
        <v>361</v>
      </c>
    </row>
    <row r="49" spans="2:6" x14ac:dyDescent="0.3">
      <c r="B49" t="s">
        <v>93</v>
      </c>
      <c r="C49" t="s">
        <v>363</v>
      </c>
      <c r="D49" t="s">
        <v>364</v>
      </c>
      <c r="E49" t="s">
        <v>365</v>
      </c>
      <c r="F49" t="s">
        <v>365</v>
      </c>
    </row>
    <row r="50" spans="2:6" x14ac:dyDescent="0.3">
      <c r="B50" t="s">
        <v>93</v>
      </c>
      <c r="C50" t="s">
        <v>363</v>
      </c>
      <c r="D50" t="s">
        <v>364</v>
      </c>
      <c r="E50" t="s">
        <v>366</v>
      </c>
      <c r="F50" t="s">
        <v>366</v>
      </c>
    </row>
    <row r="51" spans="2:6" x14ac:dyDescent="0.3">
      <c r="B51" t="s">
        <v>93</v>
      </c>
      <c r="C51" t="s">
        <v>367</v>
      </c>
      <c r="D51" t="s">
        <v>368</v>
      </c>
      <c r="E51" t="s">
        <v>369</v>
      </c>
      <c r="F51" t="s">
        <v>369</v>
      </c>
    </row>
    <row r="52" spans="2:6" x14ac:dyDescent="0.3">
      <c r="B52" t="s">
        <v>93</v>
      </c>
      <c r="C52" t="s">
        <v>367</v>
      </c>
      <c r="D52" t="s">
        <v>368</v>
      </c>
      <c r="E52" t="s">
        <v>370</v>
      </c>
      <c r="F52" t="s">
        <v>370</v>
      </c>
    </row>
    <row r="53" spans="2:6" x14ac:dyDescent="0.3">
      <c r="B53" t="s">
        <v>93</v>
      </c>
      <c r="C53" t="s">
        <v>371</v>
      </c>
      <c r="D53" t="s">
        <v>372</v>
      </c>
      <c r="E53" t="s">
        <v>373</v>
      </c>
      <c r="F53" t="s">
        <v>373</v>
      </c>
    </row>
    <row r="54" spans="2:6" x14ac:dyDescent="0.3">
      <c r="B54" t="s">
        <v>93</v>
      </c>
      <c r="C54" t="s">
        <v>371</v>
      </c>
      <c r="D54" t="s">
        <v>372</v>
      </c>
      <c r="E54" t="s">
        <v>374</v>
      </c>
      <c r="F54" t="s">
        <v>374</v>
      </c>
    </row>
    <row r="55" spans="2:6" x14ac:dyDescent="0.3">
      <c r="B55" t="s">
        <v>93</v>
      </c>
      <c r="C55" t="s">
        <v>375</v>
      </c>
      <c r="D55" t="s">
        <v>376</v>
      </c>
      <c r="E55" t="s">
        <v>377</v>
      </c>
      <c r="F55" t="s">
        <v>377</v>
      </c>
    </row>
    <row r="56" spans="2:6" x14ac:dyDescent="0.3">
      <c r="B56" t="s">
        <v>93</v>
      </c>
      <c r="C56" t="s">
        <v>375</v>
      </c>
      <c r="D56" t="s">
        <v>376</v>
      </c>
      <c r="E56" t="s">
        <v>378</v>
      </c>
      <c r="F56" t="s">
        <v>378</v>
      </c>
    </row>
    <row r="57" spans="2:6" x14ac:dyDescent="0.3">
      <c r="B57" t="s">
        <v>93</v>
      </c>
      <c r="C57" t="s">
        <v>379</v>
      </c>
      <c r="D57" t="s">
        <v>380</v>
      </c>
      <c r="E57" t="s">
        <v>381</v>
      </c>
      <c r="F57" t="s">
        <v>381</v>
      </c>
    </row>
    <row r="58" spans="2:6" x14ac:dyDescent="0.3">
      <c r="B58" t="s">
        <v>93</v>
      </c>
      <c r="C58" t="s">
        <v>379</v>
      </c>
      <c r="D58" t="s">
        <v>380</v>
      </c>
      <c r="E58" t="s">
        <v>382</v>
      </c>
      <c r="F58" t="s">
        <v>382</v>
      </c>
    </row>
    <row r="59" spans="2:6" x14ac:dyDescent="0.3">
      <c r="B59" t="s">
        <v>93</v>
      </c>
      <c r="C59" t="s">
        <v>383</v>
      </c>
      <c r="D59" t="s">
        <v>384</v>
      </c>
      <c r="E59" t="s">
        <v>385</v>
      </c>
      <c r="F59" t="s">
        <v>385</v>
      </c>
    </row>
    <row r="60" spans="2:6" x14ac:dyDescent="0.3">
      <c r="B60" t="s">
        <v>93</v>
      </c>
      <c r="C60" t="s">
        <v>383</v>
      </c>
      <c r="D60" t="s">
        <v>384</v>
      </c>
      <c r="E60" t="s">
        <v>386</v>
      </c>
      <c r="F60" t="s">
        <v>386</v>
      </c>
    </row>
    <row r="61" spans="2:6" x14ac:dyDescent="0.3">
      <c r="B61" t="s">
        <v>93</v>
      </c>
      <c r="C61" t="s">
        <v>387</v>
      </c>
      <c r="D61" t="s">
        <v>388</v>
      </c>
      <c r="E61" t="s">
        <v>389</v>
      </c>
      <c r="F61" t="s">
        <v>389</v>
      </c>
    </row>
    <row r="62" spans="2:6" x14ac:dyDescent="0.3">
      <c r="B62" t="s">
        <v>93</v>
      </c>
      <c r="C62" t="s">
        <v>387</v>
      </c>
      <c r="D62" t="s">
        <v>388</v>
      </c>
      <c r="E62" t="s">
        <v>390</v>
      </c>
      <c r="F62" t="s">
        <v>390</v>
      </c>
    </row>
    <row r="63" spans="2:6" x14ac:dyDescent="0.3">
      <c r="B63" t="s">
        <v>93</v>
      </c>
      <c r="C63" t="s">
        <v>391</v>
      </c>
      <c r="D63" t="s">
        <v>392</v>
      </c>
      <c r="E63" t="s">
        <v>393</v>
      </c>
      <c r="F63" t="s">
        <v>393</v>
      </c>
    </row>
    <row r="64" spans="2:6" x14ac:dyDescent="0.3">
      <c r="B64" t="s">
        <v>93</v>
      </c>
      <c r="C64" t="s">
        <v>391</v>
      </c>
      <c r="D64" t="s">
        <v>392</v>
      </c>
      <c r="E64" t="s">
        <v>394</v>
      </c>
      <c r="F64" t="s">
        <v>394</v>
      </c>
    </row>
    <row r="65" spans="2:6" x14ac:dyDescent="0.3">
      <c r="B65" t="s">
        <v>94</v>
      </c>
      <c r="C65" t="s">
        <v>395</v>
      </c>
      <c r="D65" t="s">
        <v>547</v>
      </c>
      <c r="E65" t="s">
        <v>396</v>
      </c>
      <c r="F65" t="s">
        <v>397</v>
      </c>
    </row>
    <row r="66" spans="2:6" x14ac:dyDescent="0.3">
      <c r="B66" t="s">
        <v>94</v>
      </c>
      <c r="C66" t="s">
        <v>398</v>
      </c>
      <c r="D66" t="s">
        <v>551</v>
      </c>
      <c r="E66" t="s">
        <v>399</v>
      </c>
      <c r="F66" t="s">
        <v>400</v>
      </c>
    </row>
    <row r="67" spans="2:6" x14ac:dyDescent="0.3">
      <c r="B67" t="s">
        <v>94</v>
      </c>
      <c r="C67" t="s">
        <v>401</v>
      </c>
      <c r="D67" t="s">
        <v>402</v>
      </c>
      <c r="E67" t="s">
        <v>403</v>
      </c>
      <c r="F67" t="s">
        <v>404</v>
      </c>
    </row>
    <row r="68" spans="2:6" x14ac:dyDescent="0.3">
      <c r="B68" t="s">
        <v>94</v>
      </c>
      <c r="C68" t="s">
        <v>401</v>
      </c>
      <c r="D68" t="s">
        <v>402</v>
      </c>
      <c r="E68" t="s">
        <v>405</v>
      </c>
      <c r="F68" t="s">
        <v>406</v>
      </c>
    </row>
    <row r="69" spans="2:6" x14ac:dyDescent="0.3">
      <c r="B69" t="s">
        <v>94</v>
      </c>
      <c r="C69" t="s">
        <v>407</v>
      </c>
      <c r="D69" t="s">
        <v>408</v>
      </c>
      <c r="E69" t="s">
        <v>409</v>
      </c>
      <c r="F69" t="s">
        <v>410</v>
      </c>
    </row>
    <row r="70" spans="2:6" x14ac:dyDescent="0.3">
      <c r="B70" t="s">
        <v>94</v>
      </c>
      <c r="C70" t="s">
        <v>407</v>
      </c>
      <c r="D70" t="s">
        <v>408</v>
      </c>
      <c r="E70" t="s">
        <v>411</v>
      </c>
      <c r="F70" t="s">
        <v>412</v>
      </c>
    </row>
    <row r="71" spans="2:6" x14ac:dyDescent="0.3">
      <c r="B71" t="s">
        <v>94</v>
      </c>
      <c r="C71" t="s">
        <v>413</v>
      </c>
      <c r="D71" t="s">
        <v>501</v>
      </c>
      <c r="E71" t="s">
        <v>414</v>
      </c>
      <c r="F71" t="s">
        <v>415</v>
      </c>
    </row>
    <row r="72" spans="2:6" x14ac:dyDescent="0.3">
      <c r="B72" t="s">
        <v>94</v>
      </c>
      <c r="C72" t="s">
        <v>413</v>
      </c>
      <c r="D72" t="s">
        <v>501</v>
      </c>
      <c r="E72" t="s">
        <v>416</v>
      </c>
      <c r="F72" t="s">
        <v>417</v>
      </c>
    </row>
    <row r="73" spans="2:6" x14ac:dyDescent="0.3">
      <c r="B73" t="s">
        <v>94</v>
      </c>
      <c r="C73" t="s">
        <v>418</v>
      </c>
      <c r="D73" t="s">
        <v>419</v>
      </c>
      <c r="E73" t="s">
        <v>420</v>
      </c>
      <c r="F73" t="s">
        <v>421</v>
      </c>
    </row>
    <row r="74" spans="2:6" x14ac:dyDescent="0.3">
      <c r="B74" t="s">
        <v>94</v>
      </c>
      <c r="C74" t="s">
        <v>418</v>
      </c>
      <c r="D74" t="s">
        <v>419</v>
      </c>
      <c r="E74" t="s">
        <v>422</v>
      </c>
      <c r="F74" t="s">
        <v>423</v>
      </c>
    </row>
    <row r="75" spans="2:6" x14ac:dyDescent="0.3">
      <c r="B75" t="s">
        <v>94</v>
      </c>
      <c r="C75" t="s">
        <v>424</v>
      </c>
      <c r="D75" t="s">
        <v>425</v>
      </c>
      <c r="E75" t="s">
        <v>426</v>
      </c>
      <c r="F75" t="s">
        <v>427</v>
      </c>
    </row>
    <row r="76" spans="2:6" x14ac:dyDescent="0.3">
      <c r="B76" t="s">
        <v>94</v>
      </c>
      <c r="C76" t="s">
        <v>424</v>
      </c>
      <c r="D76" t="s">
        <v>425</v>
      </c>
      <c r="E76" t="s">
        <v>428</v>
      </c>
      <c r="F76" t="s">
        <v>429</v>
      </c>
    </row>
    <row r="77" spans="2:6" x14ac:dyDescent="0.3">
      <c r="B77" t="s">
        <v>94</v>
      </c>
      <c r="C77" t="s">
        <v>430</v>
      </c>
      <c r="D77" t="s">
        <v>431</v>
      </c>
      <c r="E77" t="s">
        <v>432</v>
      </c>
      <c r="F77" t="s">
        <v>433</v>
      </c>
    </row>
    <row r="78" spans="2:6" x14ac:dyDescent="0.3">
      <c r="B78" t="s">
        <v>94</v>
      </c>
      <c r="C78" t="s">
        <v>430</v>
      </c>
      <c r="D78" t="s">
        <v>431</v>
      </c>
      <c r="E78" t="s">
        <v>434</v>
      </c>
      <c r="F78" t="s">
        <v>435</v>
      </c>
    </row>
    <row r="79" spans="2:6" x14ac:dyDescent="0.3">
      <c r="B79" t="s">
        <v>94</v>
      </c>
      <c r="C79" t="s">
        <v>436</v>
      </c>
      <c r="D79" t="s">
        <v>437</v>
      </c>
      <c r="E79" t="s">
        <v>438</v>
      </c>
      <c r="F79" t="s">
        <v>439</v>
      </c>
    </row>
    <row r="80" spans="2:6" x14ac:dyDescent="0.3">
      <c r="B80" t="s">
        <v>94</v>
      </c>
      <c r="C80" t="s">
        <v>436</v>
      </c>
      <c r="D80" t="s">
        <v>437</v>
      </c>
      <c r="E80" t="s">
        <v>440</v>
      </c>
      <c r="F80" t="s">
        <v>441</v>
      </c>
    </row>
    <row r="81" spans="2:6" x14ac:dyDescent="0.3">
      <c r="B81" t="s">
        <v>95</v>
      </c>
      <c r="C81" t="s">
        <v>442</v>
      </c>
      <c r="D81" t="s">
        <v>443</v>
      </c>
      <c r="E81" t="s">
        <v>444</v>
      </c>
      <c r="F81" t="s">
        <v>445</v>
      </c>
    </row>
    <row r="82" spans="2:6" x14ac:dyDescent="0.3">
      <c r="B82" t="s">
        <v>95</v>
      </c>
      <c r="C82" t="s">
        <v>442</v>
      </c>
      <c r="D82" t="s">
        <v>443</v>
      </c>
      <c r="E82" t="s">
        <v>446</v>
      </c>
      <c r="F82" t="s">
        <v>447</v>
      </c>
    </row>
    <row r="83" spans="2:6" x14ac:dyDescent="0.3">
      <c r="B83" t="s">
        <v>95</v>
      </c>
      <c r="C83" t="s">
        <v>448</v>
      </c>
      <c r="D83" t="s">
        <v>449</v>
      </c>
      <c r="E83" t="s">
        <v>450</v>
      </c>
      <c r="F83" t="s">
        <v>451</v>
      </c>
    </row>
    <row r="84" spans="2:6" x14ac:dyDescent="0.3">
      <c r="B84" t="s">
        <v>95</v>
      </c>
      <c r="C84" t="s">
        <v>448</v>
      </c>
      <c r="D84" t="s">
        <v>449</v>
      </c>
      <c r="E84" t="s">
        <v>452</v>
      </c>
      <c r="F84" t="s">
        <v>453</v>
      </c>
    </row>
    <row r="85" spans="2:6" x14ac:dyDescent="0.3">
      <c r="B85" t="s">
        <v>95</v>
      </c>
      <c r="C85" t="s">
        <v>454</v>
      </c>
      <c r="D85" t="s">
        <v>455</v>
      </c>
      <c r="E85" t="s">
        <v>456</v>
      </c>
      <c r="F85" t="s">
        <v>457</v>
      </c>
    </row>
    <row r="86" spans="2:6" x14ac:dyDescent="0.3">
      <c r="B86" t="s">
        <v>95</v>
      </c>
      <c r="C86" t="s">
        <v>454</v>
      </c>
      <c r="D86" t="s">
        <v>455</v>
      </c>
      <c r="E86" t="s">
        <v>454</v>
      </c>
      <c r="F86" t="s">
        <v>458</v>
      </c>
    </row>
    <row r="87" spans="2:6" x14ac:dyDescent="0.3">
      <c r="B87" t="s">
        <v>95</v>
      </c>
      <c r="C87" t="s">
        <v>459</v>
      </c>
      <c r="D87" t="s">
        <v>460</v>
      </c>
      <c r="E87" t="s">
        <v>459</v>
      </c>
      <c r="F87" t="s">
        <v>461</v>
      </c>
    </row>
    <row r="88" spans="2:6" x14ac:dyDescent="0.3">
      <c r="B88" t="s">
        <v>95</v>
      </c>
      <c r="C88" t="s">
        <v>459</v>
      </c>
      <c r="D88" t="s">
        <v>460</v>
      </c>
      <c r="E88" t="s">
        <v>459</v>
      </c>
      <c r="F88" t="s">
        <v>462</v>
      </c>
    </row>
    <row r="89" spans="2:6" x14ac:dyDescent="0.3">
      <c r="B89" t="s">
        <v>96</v>
      </c>
      <c r="C89" t="s">
        <v>463</v>
      </c>
      <c r="D89" t="s">
        <v>536</v>
      </c>
      <c r="E89" t="s">
        <v>464</v>
      </c>
      <c r="F89" t="s">
        <v>464</v>
      </c>
    </row>
    <row r="90" spans="2:6" x14ac:dyDescent="0.3">
      <c r="B90" t="s">
        <v>96</v>
      </c>
      <c r="C90" t="s">
        <v>465</v>
      </c>
      <c r="D90" t="s">
        <v>466</v>
      </c>
      <c r="E90" t="s">
        <v>467</v>
      </c>
      <c r="F90" t="s">
        <v>467</v>
      </c>
    </row>
    <row r="91" spans="2:6" x14ac:dyDescent="0.3">
      <c r="B91" t="s">
        <v>96</v>
      </c>
      <c r="C91" t="s">
        <v>468</v>
      </c>
      <c r="D91" t="s">
        <v>469</v>
      </c>
      <c r="E91" t="s">
        <v>470</v>
      </c>
      <c r="F91" t="s">
        <v>471</v>
      </c>
    </row>
    <row r="92" spans="2:6" x14ac:dyDescent="0.3">
      <c r="B92" t="s">
        <v>96</v>
      </c>
      <c r="C92" t="s">
        <v>468</v>
      </c>
      <c r="D92" t="s">
        <v>469</v>
      </c>
      <c r="E92" t="s">
        <v>472</v>
      </c>
      <c r="F92" t="s">
        <v>473</v>
      </c>
    </row>
    <row r="93" spans="2:6" x14ac:dyDescent="0.3">
      <c r="B93" t="s">
        <v>96</v>
      </c>
      <c r="C93" t="s">
        <v>474</v>
      </c>
      <c r="D93" t="s">
        <v>475</v>
      </c>
      <c r="E93" t="s">
        <v>476</v>
      </c>
      <c r="F93" t="s">
        <v>477</v>
      </c>
    </row>
    <row r="94" spans="2:6" x14ac:dyDescent="0.3">
      <c r="B94" t="s">
        <v>96</v>
      </c>
      <c r="C94" t="s">
        <v>478</v>
      </c>
      <c r="D94" t="s">
        <v>479</v>
      </c>
      <c r="E94" t="s">
        <v>480</v>
      </c>
      <c r="F94" t="s">
        <v>480</v>
      </c>
    </row>
    <row r="95" spans="2:6" x14ac:dyDescent="0.3">
      <c r="B95" t="s">
        <v>97</v>
      </c>
      <c r="C95" t="s">
        <v>481</v>
      </c>
      <c r="D95" t="s">
        <v>482</v>
      </c>
      <c r="E95" t="s">
        <v>483</v>
      </c>
      <c r="F95" t="s">
        <v>484</v>
      </c>
    </row>
    <row r="96" spans="2:6" x14ac:dyDescent="0.3">
      <c r="B96" t="s">
        <v>97</v>
      </c>
      <c r="C96" t="s">
        <v>485</v>
      </c>
      <c r="D96" t="s">
        <v>486</v>
      </c>
      <c r="E96" t="s">
        <v>487</v>
      </c>
      <c r="F96" t="s">
        <v>488</v>
      </c>
    </row>
    <row r="97" spans="2:6" x14ac:dyDescent="0.3">
      <c r="B97" t="s">
        <v>97</v>
      </c>
      <c r="C97" t="s">
        <v>485</v>
      </c>
      <c r="D97" t="s">
        <v>486</v>
      </c>
      <c r="E97" t="s">
        <v>489</v>
      </c>
      <c r="F97" t="s">
        <v>490</v>
      </c>
    </row>
  </sheetData>
  <sheetProtection algorithmName="SHA-512" hashValue="OF9UJjWk5MwfHOq14I+wn8KSKZSYgLZvNOdNEHsNdZtm+JaCHeSzs7Z+t6jAItj+R8/Fx0GaquQuixtNW5CJNQ==" saltValue="bg/B1dAVZ9NdA37kjyWICg==" spinCount="100000" sheet="1" objects="1" scenarios="1" formatCells="0" formatColumns="0" formatRows="0" autoFilter="0"/>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C5CC1-964B-4BFB-969B-4242E3A135DE}">
  <dimension ref="A1:E7"/>
  <sheetViews>
    <sheetView workbookViewId="0">
      <selection activeCell="C2" sqref="C2:D7"/>
    </sheetView>
  </sheetViews>
  <sheetFormatPr baseColWidth="10" defaultRowHeight="14.4" x14ac:dyDescent="0.3"/>
  <cols>
    <col min="1" max="1" width="15.33203125" bestFit="1" customWidth="1"/>
    <col min="2" max="2" width="41" bestFit="1" customWidth="1"/>
    <col min="3" max="3" width="9.88671875" bestFit="1" customWidth="1"/>
    <col min="4" max="4" width="60.44140625" bestFit="1" customWidth="1"/>
    <col min="5" max="5" width="57.33203125" bestFit="1" customWidth="1"/>
  </cols>
  <sheetData>
    <row r="1" spans="1:5" s="7" customFormat="1" x14ac:dyDescent="0.3">
      <c r="A1" s="7" t="s">
        <v>153</v>
      </c>
      <c r="B1" s="7" t="s">
        <v>154</v>
      </c>
      <c r="C1" s="7" t="s">
        <v>155</v>
      </c>
      <c r="D1" s="7" t="s">
        <v>156</v>
      </c>
      <c r="E1" s="7" t="s">
        <v>158</v>
      </c>
    </row>
    <row r="2" spans="1:5" x14ac:dyDescent="0.3">
      <c r="B2" t="s">
        <v>92</v>
      </c>
      <c r="C2" t="s">
        <v>235</v>
      </c>
      <c r="D2" t="s">
        <v>236</v>
      </c>
      <c r="E2" t="s">
        <v>237</v>
      </c>
    </row>
    <row r="3" spans="1:5" x14ac:dyDescent="0.3">
      <c r="B3" t="s">
        <v>93</v>
      </c>
      <c r="C3" t="s">
        <v>238</v>
      </c>
      <c r="D3" t="s">
        <v>239</v>
      </c>
      <c r="E3" t="s">
        <v>240</v>
      </c>
    </row>
    <row r="4" spans="1:5" x14ac:dyDescent="0.3">
      <c r="B4" t="s">
        <v>94</v>
      </c>
      <c r="C4" t="s">
        <v>241</v>
      </c>
      <c r="D4" t="s">
        <v>242</v>
      </c>
      <c r="E4" t="s">
        <v>243</v>
      </c>
    </row>
    <row r="5" spans="1:5" x14ac:dyDescent="0.3">
      <c r="B5" t="s">
        <v>95</v>
      </c>
      <c r="C5" t="s">
        <v>244</v>
      </c>
      <c r="D5" t="s">
        <v>245</v>
      </c>
      <c r="E5" t="s">
        <v>246</v>
      </c>
    </row>
    <row r="6" spans="1:5" x14ac:dyDescent="0.3">
      <c r="B6" t="s">
        <v>96</v>
      </c>
      <c r="C6" t="s">
        <v>247</v>
      </c>
      <c r="D6" t="s">
        <v>248</v>
      </c>
      <c r="E6" t="s">
        <v>249</v>
      </c>
    </row>
    <row r="7" spans="1:5" x14ac:dyDescent="0.3">
      <c r="B7" t="s">
        <v>97</v>
      </c>
      <c r="C7" t="s">
        <v>250</v>
      </c>
      <c r="D7" t="s">
        <v>251</v>
      </c>
      <c r="E7" t="s">
        <v>252</v>
      </c>
    </row>
  </sheetData>
  <sheetProtection algorithmName="SHA-512" hashValue="0OYc1laclSXLcuwpuH1UXap5A8fj0uCE884onGX9tmYIrPhB9x9XEZipaIuC/MjIYZ3hnAe33y/ujUZ8vrsmuQ==" saltValue="BEeE/44HTn03HqBsQ8USYw==" spinCount="100000" sheet="1" objects="1" scenarios="1" formatCells="0" formatColumns="0" formatRows="0" autoFilter="0"/>
  <protectedRanges>
    <protectedRange sqref="C2:D7" name="UAI_adresse"/>
  </protectedRange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4D000-2C53-4B98-99A6-522FC565B2CD}">
  <dimension ref="A1:B3"/>
  <sheetViews>
    <sheetView workbookViewId="0">
      <selection activeCell="B3" sqref="B3"/>
    </sheetView>
  </sheetViews>
  <sheetFormatPr baseColWidth="10" defaultRowHeight="14.4" x14ac:dyDescent="0.3"/>
  <cols>
    <col min="2" max="2" width="47.88671875" bestFit="1" customWidth="1"/>
  </cols>
  <sheetData>
    <row r="1" spans="1:2" s="7" customFormat="1" x14ac:dyDescent="0.3">
      <c r="A1" s="7" t="s">
        <v>143</v>
      </c>
      <c r="B1" s="7" t="s">
        <v>144</v>
      </c>
    </row>
    <row r="2" spans="1:2" x14ac:dyDescent="0.3">
      <c r="A2" t="s">
        <v>145</v>
      </c>
    </row>
    <row r="3" spans="1:2" x14ac:dyDescent="0.3">
      <c r="A3" t="s">
        <v>146</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f 9 7 e 0 a 2 d - 9 f 9 3 - 4 9 1 7 - 8 9 9 7 - 4 6 8 f b 5 e 6 f 9 4 f "   x m l n s = " h t t p : / / s c h e m a s . m i c r o s o f t . c o m / D a t a M a s h u p " > A A A A A I o E A A B Q S w M E F A A C A A g A 5 X h C X F g W e K C m A A A A 9 w A A A B I A H A B D b 2 5 m a W c v U G F j a 2 F n Z S 5 4 b W w g o h g A K K A U A A A A A A A A A A A A A A A A A A A A A A A A A A A A h Y 9 N D o I w G E S v Q r q n P x A S Q z 7 K w s S V J E Y T 4 7 Y p F R q h G F o s d 3 P h k b y C G E X d u Z w 3 b z F z v 9 4 g H 9 s m u K j e 6 s 5 k i G G K A m V k V 2 p T Z W h w x 3 C B c g 4 b I U + i U s E k G 5 u O t s x Q 7 d w 5 J c R 7 j 3 2 M u 7 4 i E a W M H I r 1 T t a q F e g j 6 / 9 y q I 1 1 w k i F O O x f Y 3 i E W U I x o 0 m M K Z C Z Q q H N 1 4 i m w c / 2 B 8 J y a N z Q K 3 7 s w 9 U W y B y B v E / w B 1 B L A w Q U A A I A C A D l e E J 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5 X h C X A V Z 3 e e C A Q A A D Q M A A B M A H A B G b 3 J t d W x h c y 9 T Z W N 0 a W 9 u M S 5 t I K I Y A C i g F A A A A A A A A A A A A A A A A A A A A A A A A A A A A H W S 0 W r b Q B B F 3 w 3 + h 2 H z Y o M a y H P q g n G d p p C U E B n 6 Y E x Z S + N k y e 6 O m J 1 N U 4 T / p + 5 v 6 M e y q o o b V a 5 e h O 4 d z l z u K G A h h j z k 3 f v i c j w a j 8 K j Z i z h s 6 u I 5 V t B z O a h O c A M L M p 4 B O n J K X K B S V m + F G j P F 5 E Z v X w l f t o S P U 2 m 9 f q L d j h T H U J t 9 u s F e U k j m 6 w D n K m l f y f N L 8 E A F Z O L Q S X a S m 8 t n t + l b x K 8 R l 0 i h 0 m 3 K 4 P 1 H 3 1 u b V 5 o q z n M h C N u p k f k g i x 5 n 4 g h V h U b 1 x z w D f Y e H T 1 j m o n O h 8 m J A F m t 5 q m F Z y P N Q e 3 / Y l c / K g R H p d m Z Z B x 5 K 9 Y + 7 I h d h 2 y n W u z J E F l d q 4 9 a E M r m s I 2 i M p A W W i Z p n 0 G t r o m 1 4 X 9 t M a 5 v X x k / 8 F Z G G I 8 q v s h v 9 Q 7 Z U D n U l 0 4 b C 1 c p d V o d e e D n 2 t o U A 6 F I r Y e B / Y k p V k P q r R b T / D w R Y 5 4 q S F c 3 P e N N t T f m o a 1 q Z 6 x w / 1 o 5 2 v R L 3 t P 3 t t P + B T J A X T z C u l / a B t 5 / A B + t B e 3 L k 6 Z S 0 / H I + P / u v n w F U E s B A i 0 A F A A C A A g A 5 X h C X F g W e K C m A A A A 9 w A A A B I A A A A A A A A A A A A A A A A A A A A A A E N v b m Z p Z y 9 Q Y W N r Y W d l L n h t b F B L A Q I t A B Q A A g A I A O V 4 Q l w P y u m r p A A A A O k A A A A T A A A A A A A A A A A A A A A A A P I A A A B b Q 2 9 u d G V u d F 9 U e X B l c 1 0 u e G 1 s U E s B A i 0 A F A A C A A g A 5 X h C X A V Z 3 e e C A Q A A D Q M A A B M A A A A A A A A A A A A A A A A A 4 w E A A E Z v c m 1 1 b G F z L 1 N l Y 3 R p b 2 4 x L m 1 Q S w U G A A A A A A M A A w D C A A A A s g 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H h E A A A A A A A D 8 E 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S W 1 w b 3 J 0 X 2 N v c n J p Z y V D M y V B O T w v S X R l b V B h d G g + P C 9 J d G V t T G 9 j Y X R p b 2 4 + P F N 0 Y W J s Z U V u d H J p Z X M + P E V u d H J 5 I F R 5 c G U 9 I k l z U H J p d m F 0 Z S I g V m F s d W U 9 I m w w I i A v P j x F b n R y e S B U e X B l P S J R d W V y e U l E I i B W Y W x 1 Z T 0 i c z g z M D Q x M z g 2 L T E 5 M 2 M t N G M 1 N C 1 h Y T A 1 L T Z h Z m Z l N W E w M j I z M i 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S W 1 w b 3 J 0 X 2 N v c n J p Z 8 O p I i A v P j x F b n R y e S B U e X B l P S J G a W x s Z W R D b 2 1 w b G V 0 Z V J l c 3 V s d F R v V 2 9 y a 3 N o Z W V 0 I i B W Y W x 1 Z T 0 i b D E i I C 8 + P E V u d H J 5 I F R 5 c G U 9 I k F k Z G V k V G 9 E Y X R h T W 9 k Z W w i I F Z h b H V l P S J s M C I g L z 4 8 R W 5 0 c n k g V H l w Z T 0 i R m l s b E N v d W 5 0 I i B W Y W x 1 Z T 0 i b D A i I C 8 + P E V u d H J 5 I F R 5 c G U 9 I k Z p b G x F c n J v c k N v Z G U i I F Z h b H V l P S J z V W 5 r b m 9 3 b i I g L z 4 8 R W 5 0 c n k g V H l w Z T 0 i R m l s b E V y c m 9 y Q 2 9 1 b n Q i I F Z h b H V l P S J s M C I g L z 4 8 R W 5 0 c n k g V H l w Z T 0 i R m l s b E x h c 3 R V c G R h d G V k I i B W Y W x 1 Z T 0 i Z D I w M j Y t M D I t M D J U M T Q 6 M D c 6 M T E u M D E 0 M D E 1 M V o i I C 8 + P E V u d H J 5 I F R 5 c G U 9 I k Z p b G x D b 2 x 1 b W 5 U e X B l c y I g V m F s d W U 9 I n N D U W 9 L Q m d Z R 0 J n W U d C Z z 0 9 I i A v P j x F b n R y e S B U e X B l P S J G a W x s Q 2 9 s d W 1 u T m F t Z X M i I F Z h b H V l P S J z W y Z x d W 9 0 O 0 R h d G U g Z M O p Y n V 0 J n F 1 b 3 Q 7 L C Z x d W 9 0 O 0 h v c m F p c m U g Z M O p Y n V 0 J n F 1 b 3 Q 7 L C Z x d W 9 0 O 0 h v c m F p c m U g R m l u J n F 1 b 3 Q 7 L C Z x d W 9 0 O 1 R p d H J l J n F 1 b 3 Q 7 L C Z x d W 9 0 O 1 B l c m l v Z G U m c X V v d D s s J n F 1 b 3 Q 7 R W 1 h a W w g R m 9 y b W F 0 Z X V y J n F 1 b 3 Q 7 L C Z x d W 9 0 O 1 N h b G x l I G R l I G N v d X J z J n F 1 b 3 Q 7 L C Z x d W 9 0 O 0 d y b 3 V w Z S Z x d W 9 0 O y w m c X V v d D t N Y X R p w 6 h y Z S Z x d W 9 0 O y w m c X V v d D t B c H B y Z W 5 0 a 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J b X B v c n R f Y 2 9 y c m l n w 6 k v Q X V 0 b 1 J l b W 9 2 Z W R D b 2 x 1 b W 5 z M S 5 7 R G F 0 Z S B k w 6 l i d X Q s M H 0 m c X V v d D s s J n F 1 b 3 Q 7 U 2 V j d G l v b j E v S W 1 w b 3 J 0 X 2 N v c n J p Z 8 O p L 0 F 1 d G 9 S Z W 1 v d m V k Q 2 9 s d W 1 u c z E u e 0 h v c m F p c m U g Z M O p Y n V 0 L D F 9 J n F 1 b 3 Q 7 L C Z x d W 9 0 O 1 N l Y 3 R p b 2 4 x L 0 l t c G 9 y d F 9 j b 3 J y a W f D q S 9 B d X R v U m V t b 3 Z l Z E N v b H V t b n M x L n t I b 3 J h a X J l I E Z p b i w y f S Z x d W 9 0 O y w m c X V v d D t T Z W N 0 a W 9 u M S 9 J b X B v c n R f Y 2 9 y c m l n w 6 k v Q X V 0 b 1 J l b W 9 2 Z W R D b 2 x 1 b W 5 z M S 5 7 V G l 0 c m U s M 3 0 m c X V v d D s s J n F 1 b 3 Q 7 U 2 V j d G l v b j E v S W 1 w b 3 J 0 X 2 N v c n J p Z 8 O p L 0 F 1 d G 9 S Z W 1 v d m V k Q 2 9 s d W 1 u c z E u e 1 B l c m l v Z G U s N H 0 m c X V v d D s s J n F 1 b 3 Q 7 U 2 V j d G l v b j E v S W 1 w b 3 J 0 X 2 N v c n J p Z 8 O p L 0 F 1 d G 9 S Z W 1 v d m V k Q 2 9 s d W 1 u c z E u e 0 V t Y W l s I E Z v c m 1 h d G V 1 c i w 1 f S Z x d W 9 0 O y w m c X V v d D t T Z W N 0 a W 9 u M S 9 J b X B v c n R f Y 2 9 y c m l n w 6 k v Q X V 0 b 1 J l b W 9 2 Z W R D b 2 x 1 b W 5 z M S 5 7 U 2 F s b G U g Z G U g Y 2 9 1 c n M s N n 0 m c X V v d D s s J n F 1 b 3 Q 7 U 2 V j d G l v b j E v S W 1 w b 3 J 0 X 2 N v c n J p Z 8 O p L 0 F 1 d G 9 S Z W 1 v d m V k Q 2 9 s d W 1 u c z E u e 0 d y b 3 V w Z S w 3 f S Z x d W 9 0 O y w m c X V v d D t T Z W N 0 a W 9 u M S 9 J b X B v c n R f Y 2 9 y c m l n w 6 k v Q X V 0 b 1 J l b W 9 2 Z W R D b 2 x 1 b W 5 z M S 5 7 T W F 0 a c O o c m U s O H 0 m c X V v d D s s J n F 1 b 3 Q 7 U 2 V j d G l v b j E v S W 1 w b 3 J 0 X 2 N v c n J p Z 8 O p L 0 F 1 d G 9 S Z W 1 v d m V k Q 2 9 s d W 1 u c z E u e 0 F w c H J l b n R p L D l 9 J n F 1 b 3 Q 7 X S w m c X V v d D t D b 2 x 1 b W 5 D b 3 V u d C Z x d W 9 0 O z o x M C w m c X V v d D t L Z X l D b 2 x 1 b W 5 O Y W 1 l c y Z x d W 9 0 O z p b X S w m c X V v d D t D b 2 x 1 b W 5 J Z G V u d G l 0 a W V z J n F 1 b 3 Q 7 O l s m c X V v d D t T Z W N 0 a W 9 u M S 9 J b X B v c n R f Y 2 9 y c m l n w 6 k v Q X V 0 b 1 J l b W 9 2 Z W R D b 2 x 1 b W 5 z M S 5 7 R G F 0 Z S B k w 6 l i d X Q s M H 0 m c X V v d D s s J n F 1 b 3 Q 7 U 2 V j d G l v b j E v S W 1 w b 3 J 0 X 2 N v c n J p Z 8 O p L 0 F 1 d G 9 S Z W 1 v d m V k Q 2 9 s d W 1 u c z E u e 0 h v c m F p c m U g Z M O p Y n V 0 L D F 9 J n F 1 b 3 Q 7 L C Z x d W 9 0 O 1 N l Y 3 R p b 2 4 x L 0 l t c G 9 y d F 9 j b 3 J y a W f D q S 9 B d X R v U m V t b 3 Z l Z E N v b H V t b n M x L n t I b 3 J h a X J l I E Z p b i w y f S Z x d W 9 0 O y w m c X V v d D t T Z W N 0 a W 9 u M S 9 J b X B v c n R f Y 2 9 y c m l n w 6 k v Q X V 0 b 1 J l b W 9 2 Z W R D b 2 x 1 b W 5 z M S 5 7 V G l 0 c m U s M 3 0 m c X V v d D s s J n F 1 b 3 Q 7 U 2 V j d G l v b j E v S W 1 w b 3 J 0 X 2 N v c n J p Z 8 O p L 0 F 1 d G 9 S Z W 1 v d m V k Q 2 9 s d W 1 u c z E u e 1 B l c m l v Z G U s N H 0 m c X V v d D s s J n F 1 b 3 Q 7 U 2 V j d G l v b j E v S W 1 w b 3 J 0 X 2 N v c n J p Z 8 O p L 0 F 1 d G 9 S Z W 1 v d m V k Q 2 9 s d W 1 u c z E u e 0 V t Y W l s I E Z v c m 1 h d G V 1 c i w 1 f S Z x d W 9 0 O y w m c X V v d D t T Z W N 0 a W 9 u M S 9 J b X B v c n R f Y 2 9 y c m l n w 6 k v Q X V 0 b 1 J l b W 9 2 Z W R D b 2 x 1 b W 5 z M S 5 7 U 2 F s b G U g Z G U g Y 2 9 1 c n M s N n 0 m c X V v d D s s J n F 1 b 3 Q 7 U 2 V j d G l v b j E v S W 1 w b 3 J 0 X 2 N v c n J p Z 8 O p L 0 F 1 d G 9 S Z W 1 v d m V k Q 2 9 s d W 1 u c z E u e 0 d y b 3 V w Z S w 3 f S Z x d W 9 0 O y w m c X V v d D t T Z W N 0 a W 9 u M S 9 J b X B v c n R f Y 2 9 y c m l n w 6 k v Q X V 0 b 1 J l b W 9 2 Z W R D b 2 x 1 b W 5 z M S 5 7 T W F 0 a c O o c m U s O H 0 m c X V v d D s s J n F 1 b 3 Q 7 U 2 V j d G l v b j E v S W 1 w b 3 J 0 X 2 N v c n J p Z 8 O p L 0 F 1 d G 9 S Z W 1 v d m V k Q 2 9 s d W 1 u c z E u e 0 F w c H J l b n R p L D l 9 J n F 1 b 3 Q 7 X S w m c X V v d D t S Z W x h d G l v b n N o a X B J b m Z v J n F 1 b 3 Q 7 O l t d f S I g L z 4 8 R W 5 0 c n k g V H l w Z T 0 i U m V j b 3 Z l c n l U Y X J n Z X R S b 3 c i I F Z h b H V l P S J s M i I g L z 4 8 R W 5 0 c n k g V H l w Z T 0 i U m V j b 3 Z l c n l U Y X J n Z X R D b 2 x 1 b W 4 i I F Z h b H V l P S J s M S I g L z 4 8 R W 5 0 c n k g V H l w Z T 0 i U m V j b 3 Z l c n l U Y X J n Z X R T a G V l d C I g V m F s d W U 9 I n N J b X B v c n R f Y 2 9 y c m l n w 6 k i I C 8 + P C 9 T d G F i b G V F b n R y a W V z P j w v S X R l b T 4 8 S X R l b T 4 8 S X R l b U x v Y 2 F 0 a W 9 u P j x J d G V t V H l w Z T 5 G b 3 J t d W x h P C 9 J d G V t V H l w Z T 4 8 S X R l b V B h d G g + U 2 V j d G l v b j E v S W 1 w b 3 J 0 X 2 N v c n J p Z y V D M y V B O S 9 T b 3 V y Y 2 U 8 L 0 l 0 Z W 1 Q Y X R o P j w v S X R l b U x v Y 2 F 0 a W 9 u P j x T d G F i b G V F b n R y a W V z I C 8 + P C 9 J d G V t P j x J d G V t P j x J d G V t T G 9 j Y X R p b 2 4 + P E l 0 Z W 1 U e X B l P k Z v c m 1 1 b G E 8 L 0 l 0 Z W 1 U e X B l P j x J d G V t U G F 0 a D 5 T Z W N 0 a W 9 u M S 9 J b X B v c n R f Y 2 9 y c m l n J U M z J U E 5 L 0 V u L X Q l Q z M l Q U F 0 Z X M l M j B w c m 9 t d X M 8 L 0 l 0 Z W 1 Q Y X R o P j w v S X R l b U x v Y 2 F 0 a W 9 u P j x T d G F i b G V F b n R y a W V z I C 8 + P C 9 J d G V t P j x J d G V t P j x J d G V t T G 9 j Y X R p b 2 4 + P E l 0 Z W 1 U e X B l P k Z v c m 1 1 b G E 8 L 0 l 0 Z W 1 U e X B l P j x J d G V t U G F 0 a D 5 T Z W N 0 a W 9 u M S 9 J b X B v c n R f Y 2 9 y c m l n J U M z J U E 5 L 1 R 5 c G U l M j B t b 2 R p Z m k l Q z M l Q T k 8 L 0 l 0 Z W 1 Q Y X R o P j w v S X R l b U x v Y 2 F 0 a W 9 u P j x T d G F i b G V F b n R y a W V z I C 8 + P C 9 J d G V t P j x J d G V t P j x J d G V t T G 9 j Y X R p b 2 4 + P E l 0 Z W 1 U e X B l P k Z v c m 1 1 b G E 8 L 0 l 0 Z W 1 U e X B l P j x J d G V t U G F 0 a D 5 T Z W N 0 a W 9 u M S 9 J b X B v c n R f Y 2 9 y c m l n J U M z J U E 5 L 0 N v b G 9 u b m V z J T I w c 3 V w c H J p b S V D M y V B O W V z P C 9 J d G V t U G F 0 a D 4 8 L 0 l 0 Z W 1 M b 2 N h d G l v b j 4 8 U 3 R h Y m x l R W 5 0 c m l l c y A v P j w v S X R l b T 4 8 S X R l b T 4 8 S X R l b U x v Y 2 F 0 a W 9 u P j x J d G V t V H l w Z T 5 G b 3 J t d W x h P C 9 J d G V t V H l w Z T 4 8 S X R l b V B h d G g + U 2 V j d G l v b j E v S W 1 w b 3 J 0 X 2 N v c n J p Z y V D M y V B O S 9 M a W d u Z X M l M j B m a W x 0 c i V D M y V B O W V z P C 9 J d G V t U G F 0 a D 4 8 L 0 l 0 Z W 1 M b 2 N h d G l v b j 4 8 U 3 R h Y m x l R W 5 0 c m l l c y A v P j w v S X R l b T 4 8 L 0 l 0 Z W 1 z P j w v T G 9 j Y W x Q Y W N r Y W d l T W V 0 Y W R h d G F G a W x l P h Y A A A B Q S w U G A A A A A A A A A A A A A A A A A A A A A A A A J g E A A A E A A A D Q j J 3 f A R X R E Y x 6 A M B P w p f r A Q A A A A c J X C R W e I 5 C g K C Q F h y / C N 0 A A A A A A g A A A A A A E G Y A A A A B A A A g A A A A 7 9 Q h d / e E i Q 7 6 q t E N V P g 2 m j q 5 n s N d b L g R 0 E d r 4 G e h x 7 k A A A A A D o A A A A A C A A A g A A A A a F C J j B 2 y N 2 e M w A 7 o 5 s y h H Y U z R I r b T Z v R Z N v 2 6 n 4 E n W V Q A A A A P M W k E s Y s H Y V + 3 7 j U x Q y N k T G b U Q m 3 3 V T H L K T A 5 k v D R a b 5 K U A 6 2 9 c e / c b Y 8 Y b 1 m m v A R Q O 6 1 B 9 n D 6 K z U k Y k A m G / t b B 2 4 b B H g g a 3 c Z 1 6 O d k w B T 5 A A A A A I A f 7 / N 3 f q w b S J e 7 2 / A e D f y 5 + i s 9 Q y G p y M E m O R T 7 X R i 8 g Y i / m V U 9 S o W C O m d g l c 4 y o C 3 h a 4 m w / n U G 9 3 V E v j R C J v Q = = < / D a t a M a s h u p > 
</file>

<file path=customXml/itemProps1.xml><?xml version="1.0" encoding="utf-8"?>
<ds:datastoreItem xmlns:ds="http://schemas.openxmlformats.org/officeDocument/2006/customXml" ds:itemID="{0A873EE7-E6D2-4180-B824-24CA26FA137C}">
  <ds:schemaRefs>
    <ds:schemaRef ds:uri="http://schemas.microsoft.com/DataMashup"/>
  </ds:schemaRefs>
</ds:datastoreItem>
</file>

<file path=docMetadata/LabelInfo.xml><?xml version="1.0" encoding="utf-8"?>
<clbl:labelList xmlns:clbl="http://schemas.microsoft.com/office/2020/mipLabelMetadata">
  <clbl:label id="{67c313fc-3764-4c09-a4a1-81f35edcef53}" enabled="0" method="" siteId="{67c313fc-3764-4c09-a4a1-81f35edcef5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12</vt:i4>
      </vt:variant>
      <vt:variant>
        <vt:lpstr>Plages nommées</vt:lpstr>
      </vt:variant>
      <vt:variant>
        <vt:i4>6</vt:i4>
      </vt:variant>
    </vt:vector>
  </HeadingPairs>
  <TitlesOfParts>
    <vt:vector size="18" baseType="lpstr">
      <vt:lpstr>Lisez-moi</vt:lpstr>
      <vt:lpstr>Fiche formation</vt:lpstr>
      <vt:lpstr>MERGE</vt:lpstr>
      <vt:lpstr>Calendrier 2026-2027</vt:lpstr>
      <vt:lpstr>Fériés</vt:lpstr>
      <vt:lpstr>Formations</vt:lpstr>
      <vt:lpstr>Groupes</vt:lpstr>
      <vt:lpstr>Sites de formation</vt:lpstr>
      <vt:lpstr>Suivi des modifications</vt:lpstr>
      <vt:lpstr>Import</vt:lpstr>
      <vt:lpstr>Import_corrigé</vt:lpstr>
      <vt:lpstr>listes - calendriers</vt:lpstr>
      <vt:lpstr>Groupes!_FilterDatabase</vt:lpstr>
      <vt:lpstr>Import</vt:lpstr>
      <vt:lpstr>JrFeries</vt:lpstr>
      <vt:lpstr>ListeSites</vt:lpstr>
      <vt:lpstr>'Calendrier 2026-2027'!Zone_d_impression</vt:lpstr>
      <vt:lpstr>'Fiche formation'!Zone_d_impression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Leakim</dc:creator>
  <cp:keywords/>
  <dc:description/>
  <cp:lastModifiedBy>Calvet Dorothee</cp:lastModifiedBy>
  <cp:revision/>
  <cp:lastPrinted>2026-01-30T12:30:52Z</cp:lastPrinted>
  <dcterms:created xsi:type="dcterms:W3CDTF">2012-06-21T15:41:37Z</dcterms:created>
  <dcterms:modified xsi:type="dcterms:W3CDTF">2026-04-15T09:31:41Z</dcterms:modified>
  <cp:category/>
  <cp:contentStatus/>
</cp:coreProperties>
</file>